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11835" yWindow="45" windowWidth="10935" windowHeight="12465" activeTab="0"/>
  </bookViews>
  <sheets>
    <sheet name="Long" sheetId="1" r:id="rId1"/>
    <sheet name="Short" sheetId="2" r:id="rId2"/>
  </sheets>
  <definedNames>
    <definedName name="_xlnm.Print_Area" localSheetId="0">'Long'!$A$1:$H$35</definedName>
    <definedName name="_xlnm.Print_Area" localSheetId="1">'Short'!$A$1:$L$38</definedName>
  </definedNames>
  <calcPr calcMode="autoNoTable" fullCalcOnLoad="1"/>
</workbook>
</file>

<file path=xl/sharedStrings.xml><?xml version="1.0" encoding="utf-8"?>
<sst xmlns="http://schemas.openxmlformats.org/spreadsheetml/2006/main" count="148" uniqueCount="77">
  <si>
    <t>BALANCE SHEET</t>
  </si>
  <si>
    <t>ASSETS</t>
  </si>
  <si>
    <t>Cash</t>
  </si>
  <si>
    <t>Marketable securities</t>
  </si>
  <si>
    <t>Accounts receivable</t>
  </si>
  <si>
    <t>Inventory</t>
  </si>
  <si>
    <t>Prepaid expenses</t>
  </si>
  <si>
    <t>Other current assets</t>
  </si>
  <si>
    <t xml:space="preserve">   Current assets</t>
  </si>
  <si>
    <t>Gross fixed assets</t>
  </si>
  <si>
    <t xml:space="preserve">   Net fixed assets</t>
  </si>
  <si>
    <t>Long-term investments</t>
  </si>
  <si>
    <t>Intangible assets</t>
  </si>
  <si>
    <t>Other noncurrent assets</t>
  </si>
  <si>
    <t xml:space="preserve">      Total Assets</t>
  </si>
  <si>
    <t>LIABILITIES &amp; EQUITY</t>
  </si>
  <si>
    <t>Notes payable - bank</t>
  </si>
  <si>
    <t>Accounts payable</t>
  </si>
  <si>
    <t>Accruals</t>
  </si>
  <si>
    <t>Income tax payable</t>
  </si>
  <si>
    <t>Current maturity - LTD</t>
  </si>
  <si>
    <t>Other current liabilities</t>
  </si>
  <si>
    <t xml:space="preserve">   Current liabilities</t>
  </si>
  <si>
    <t>Term notes</t>
  </si>
  <si>
    <t>Long-term debt (LTD)</t>
  </si>
  <si>
    <t xml:space="preserve">   Total liabilities</t>
  </si>
  <si>
    <t>Common stock - par</t>
  </si>
  <si>
    <t>Paid-in surplus</t>
  </si>
  <si>
    <t>Retained earnings</t>
  </si>
  <si>
    <t xml:space="preserve">   Stockholder's equity</t>
  </si>
  <si>
    <t xml:space="preserve">      Total Equities</t>
  </si>
  <si>
    <t>INCOME STATEMENT</t>
  </si>
  <si>
    <t>Net sales</t>
  </si>
  <si>
    <t>Cost of goods sold</t>
  </si>
  <si>
    <t>Gross profit</t>
  </si>
  <si>
    <t>Selling expenses</t>
  </si>
  <si>
    <t>Depreciation &amp; amortization</t>
  </si>
  <si>
    <t>Other operating expenses</t>
  </si>
  <si>
    <t>Profit before taxes</t>
  </si>
  <si>
    <t>Income taxes</t>
  </si>
  <si>
    <t xml:space="preserve">   Less accum deprec</t>
  </si>
  <si>
    <t xml:space="preserve">   Other assets</t>
  </si>
  <si>
    <t>Sales</t>
  </si>
  <si>
    <t>EBIT</t>
  </si>
  <si>
    <t>EBT</t>
  </si>
  <si>
    <t>EAT</t>
  </si>
  <si>
    <t>RE</t>
  </si>
  <si>
    <t>Operating income</t>
  </si>
  <si>
    <t>Net income</t>
  </si>
  <si>
    <t>Interest income</t>
  </si>
  <si>
    <t>Less interest expense</t>
  </si>
  <si>
    <t>Earnings before taxes</t>
  </si>
  <si>
    <t>Earnings Before Taxes</t>
  </si>
  <si>
    <t>Earnings After and Taxes</t>
  </si>
  <si>
    <t>Retained Earnings</t>
  </si>
  <si>
    <t>Net interest expense</t>
  </si>
  <si>
    <t>Cash dividends</t>
  </si>
  <si>
    <t>←  labor &amp; materials</t>
  </si>
  <si>
    <t>←  advertising, commissions, etc.</t>
  </si>
  <si>
    <t>←  utilities, insurance, rent, supplies, etc.</t>
  </si>
  <si>
    <t>←  R&amp;D, lease, etc.</t>
  </si>
  <si>
    <t>Earnings Before                   Interest and Taxes</t>
  </si>
  <si>
    <t>General &amp; admin expenses</t>
  </si>
  <si>
    <t>Other income (LT investments)</t>
  </si>
  <si>
    <t xml:space="preserve">          Adds to RE on Balance Sheet</t>
  </si>
  <si>
    <t xml:space="preserve">   Long-term assets</t>
  </si>
  <si>
    <t>Long Form</t>
  </si>
  <si>
    <t>Abbreviated Form</t>
  </si>
  <si>
    <t xml:space="preserve">   Long-term liabilities</t>
  </si>
  <si>
    <t xml:space="preserve">   Common stock</t>
  </si>
  <si>
    <t xml:space="preserve">   Retained earnings</t>
  </si>
  <si>
    <t>Earnings after taxes</t>
  </si>
  <si>
    <t xml:space="preserve">   Operating expenses</t>
  </si>
  <si>
    <t xml:space="preserve">   Interest expense</t>
  </si>
  <si>
    <t xml:space="preserve">   Taxes</t>
  </si>
  <si>
    <t xml:space="preserve">   Cash dividends</t>
  </si>
  <si>
    <t>Statements.xls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</si>
</sst>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color indexed="14"/>
      <name val="Arial"/>
      <family val="2"/>
    </font>
    <font>
      <b/>
      <sz val="20"/>
      <color indexed="14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>
      <alignment vertical="top"/>
    </xf>
    <xf numFmtId="0" fontId="3" fillId="32" borderId="0" xfId="0" applyFont="1" applyFill="1" applyAlignment="1" applyProtection="1">
      <alignment horizontal="left"/>
      <protection/>
    </xf>
    <xf numFmtId="0" fontId="0" fillId="32" borderId="0" xfId="0" applyFont="1" applyFill="1" applyAlignment="1">
      <alignment/>
    </xf>
    <xf numFmtId="0" fontId="0" fillId="32" borderId="0" xfId="0" applyFont="1" applyFill="1" applyAlignment="1" applyProtection="1">
      <alignment horizontal="left"/>
      <protection/>
    </xf>
    <xf numFmtId="0" fontId="3" fillId="32" borderId="10" xfId="0" applyFont="1" applyFill="1" applyBorder="1" applyAlignment="1">
      <alignment/>
    </xf>
    <xf numFmtId="0" fontId="0" fillId="32" borderId="11" xfId="0" applyFont="1" applyFill="1" applyBorder="1" applyAlignment="1" applyProtection="1">
      <alignment/>
      <protection locked="0"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0" fontId="4" fillId="32" borderId="0" xfId="0" applyFont="1" applyFill="1" applyAlignment="1">
      <alignment horizontal="left"/>
    </xf>
    <xf numFmtId="0" fontId="3" fillId="32" borderId="0" xfId="0" applyFont="1" applyFill="1" applyAlignment="1">
      <alignment horizontal="center"/>
    </xf>
    <xf numFmtId="0" fontId="6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 vertical="top"/>
    </xf>
    <xf numFmtId="0" fontId="6" fillId="33" borderId="0" xfId="0" applyFont="1" applyFill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32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26</xdr:row>
      <xdr:rowOff>95250</xdr:rowOff>
    </xdr:from>
    <xdr:to>
      <xdr:col>3</xdr:col>
      <xdr:colOff>485775</xdr:colOff>
      <xdr:row>28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790825" y="6410325"/>
          <a:ext cx="171450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21</xdr:row>
      <xdr:rowOff>123825</xdr:rowOff>
    </xdr:from>
    <xdr:to>
      <xdr:col>3</xdr:col>
      <xdr:colOff>266700</xdr:colOff>
      <xdr:row>24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533650" y="5381625"/>
          <a:ext cx="20955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19</xdr:row>
      <xdr:rowOff>114300</xdr:rowOff>
    </xdr:from>
    <xdr:to>
      <xdr:col>3</xdr:col>
      <xdr:colOff>266700</xdr:colOff>
      <xdr:row>20</xdr:row>
      <xdr:rowOff>66675</xdr:rowOff>
    </xdr:to>
    <xdr:sp>
      <xdr:nvSpPr>
        <xdr:cNvPr id="3" name="Line 3"/>
        <xdr:cNvSpPr>
          <a:spLocks/>
        </xdr:cNvSpPr>
      </xdr:nvSpPr>
      <xdr:spPr>
        <a:xfrm>
          <a:off x="2533650" y="4962525"/>
          <a:ext cx="209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19</xdr:row>
      <xdr:rowOff>57150</xdr:rowOff>
    </xdr:from>
    <xdr:to>
      <xdr:col>3</xdr:col>
      <xdr:colOff>523875</xdr:colOff>
      <xdr:row>24</xdr:row>
      <xdr:rowOff>152400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771775" y="4905375"/>
          <a:ext cx="22860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0" rIns="0" bIns="22860" anchor="b" vert="vert27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Operating Expenses</a:t>
          </a:r>
        </a:p>
      </xdr:txBody>
    </xdr:sp>
    <xdr:clientData/>
  </xdr:twoCellAnchor>
  <xdr:twoCellAnchor>
    <xdr:from>
      <xdr:col>3</xdr:col>
      <xdr:colOff>57150</xdr:colOff>
      <xdr:row>33</xdr:row>
      <xdr:rowOff>200025</xdr:rowOff>
    </xdr:from>
    <xdr:to>
      <xdr:col>3</xdr:col>
      <xdr:colOff>266700</xdr:colOff>
      <xdr:row>34</xdr:row>
      <xdr:rowOff>85725</xdr:rowOff>
    </xdr:to>
    <xdr:sp>
      <xdr:nvSpPr>
        <xdr:cNvPr id="5" name="Line 6"/>
        <xdr:cNvSpPr>
          <a:spLocks/>
        </xdr:cNvSpPr>
      </xdr:nvSpPr>
      <xdr:spPr>
        <a:xfrm>
          <a:off x="2533650" y="7981950"/>
          <a:ext cx="209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33</xdr:row>
      <xdr:rowOff>161925</xdr:rowOff>
    </xdr:from>
    <xdr:to>
      <xdr:col>6</xdr:col>
      <xdr:colOff>142875</xdr:colOff>
      <xdr:row>33</xdr:row>
      <xdr:rowOff>161925</xdr:rowOff>
    </xdr:to>
    <xdr:sp>
      <xdr:nvSpPr>
        <xdr:cNvPr id="6" name="Line 7"/>
        <xdr:cNvSpPr>
          <a:spLocks/>
        </xdr:cNvSpPr>
      </xdr:nvSpPr>
      <xdr:spPr>
        <a:xfrm>
          <a:off x="4114800" y="79438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15</xdr:row>
      <xdr:rowOff>47625</xdr:rowOff>
    </xdr:from>
    <xdr:to>
      <xdr:col>6</xdr:col>
      <xdr:colOff>142875</xdr:colOff>
      <xdr:row>33</xdr:row>
      <xdr:rowOff>161925</xdr:rowOff>
    </xdr:to>
    <xdr:sp>
      <xdr:nvSpPr>
        <xdr:cNvPr id="7" name="Line 8"/>
        <xdr:cNvSpPr>
          <a:spLocks/>
        </xdr:cNvSpPr>
      </xdr:nvSpPr>
      <xdr:spPr>
        <a:xfrm flipH="1" flipV="1">
          <a:off x="4905375" y="3514725"/>
          <a:ext cx="276225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12</xdr:row>
      <xdr:rowOff>133350</xdr:rowOff>
    </xdr:from>
    <xdr:to>
      <xdr:col>3</xdr:col>
      <xdr:colOff>257175</xdr:colOff>
      <xdr:row>16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2524125" y="3143250"/>
          <a:ext cx="209550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3</xdr:row>
      <xdr:rowOff>171450</xdr:rowOff>
    </xdr:from>
    <xdr:to>
      <xdr:col>4</xdr:col>
      <xdr:colOff>95250</xdr:colOff>
      <xdr:row>9</xdr:row>
      <xdr:rowOff>66675</xdr:rowOff>
    </xdr:to>
    <xdr:sp>
      <xdr:nvSpPr>
        <xdr:cNvPr id="2" name="Line 8"/>
        <xdr:cNvSpPr>
          <a:spLocks/>
        </xdr:cNvSpPr>
      </xdr:nvSpPr>
      <xdr:spPr>
        <a:xfrm flipV="1">
          <a:off x="2457450" y="1438275"/>
          <a:ext cx="63817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5</xdr:row>
      <xdr:rowOff>0</xdr:rowOff>
    </xdr:from>
    <xdr:to>
      <xdr:col>4</xdr:col>
      <xdr:colOff>123825</xdr:colOff>
      <xdr:row>14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2762250" y="1676400"/>
          <a:ext cx="36195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9</xdr:row>
      <xdr:rowOff>152400</xdr:rowOff>
    </xdr:from>
    <xdr:to>
      <xdr:col>8</xdr:col>
      <xdr:colOff>85725</xdr:colOff>
      <xdr:row>9</xdr:row>
      <xdr:rowOff>152400</xdr:rowOff>
    </xdr:to>
    <xdr:sp>
      <xdr:nvSpPr>
        <xdr:cNvPr id="4" name="Line 10"/>
        <xdr:cNvSpPr>
          <a:spLocks/>
        </xdr:cNvSpPr>
      </xdr:nvSpPr>
      <xdr:spPr>
        <a:xfrm flipH="1" flipV="1">
          <a:off x="5067300" y="25146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10</xdr:row>
      <xdr:rowOff>171450</xdr:rowOff>
    </xdr:from>
    <xdr:to>
      <xdr:col>7</xdr:col>
      <xdr:colOff>361950</xdr:colOff>
      <xdr:row>11</xdr:row>
      <xdr:rowOff>0</xdr:rowOff>
    </xdr:to>
    <xdr:sp>
      <xdr:nvSpPr>
        <xdr:cNvPr id="5" name="Line 11"/>
        <xdr:cNvSpPr>
          <a:spLocks/>
        </xdr:cNvSpPr>
      </xdr:nvSpPr>
      <xdr:spPr>
        <a:xfrm flipH="1" flipV="1">
          <a:off x="5095875" y="2771775"/>
          <a:ext cx="8382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10</xdr:row>
      <xdr:rowOff>104775</xdr:rowOff>
    </xdr:from>
    <xdr:to>
      <xdr:col>7</xdr:col>
      <xdr:colOff>495300</xdr:colOff>
      <xdr:row>11</xdr:row>
      <xdr:rowOff>142875</xdr:rowOff>
    </xdr:to>
    <xdr:sp>
      <xdr:nvSpPr>
        <xdr:cNvPr id="6" name="AutoShape 12"/>
        <xdr:cNvSpPr>
          <a:spLocks/>
        </xdr:cNvSpPr>
      </xdr:nvSpPr>
      <xdr:spPr>
        <a:xfrm>
          <a:off x="5972175" y="2705100"/>
          <a:ext cx="952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13</xdr:row>
      <xdr:rowOff>104775</xdr:rowOff>
    </xdr:from>
    <xdr:to>
      <xdr:col>7</xdr:col>
      <xdr:colOff>495300</xdr:colOff>
      <xdr:row>14</xdr:row>
      <xdr:rowOff>142875</xdr:rowOff>
    </xdr:to>
    <xdr:sp>
      <xdr:nvSpPr>
        <xdr:cNvPr id="7" name="AutoShape 13"/>
        <xdr:cNvSpPr>
          <a:spLocks/>
        </xdr:cNvSpPr>
      </xdr:nvSpPr>
      <xdr:spPr>
        <a:xfrm>
          <a:off x="5972175" y="3352800"/>
          <a:ext cx="952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13</xdr:row>
      <xdr:rowOff>171450</xdr:rowOff>
    </xdr:from>
    <xdr:to>
      <xdr:col>7</xdr:col>
      <xdr:colOff>323850</xdr:colOff>
      <xdr:row>14</xdr:row>
      <xdr:rowOff>9525</xdr:rowOff>
    </xdr:to>
    <xdr:sp>
      <xdr:nvSpPr>
        <xdr:cNvPr id="8" name="Line 14"/>
        <xdr:cNvSpPr>
          <a:spLocks/>
        </xdr:cNvSpPr>
      </xdr:nvSpPr>
      <xdr:spPr>
        <a:xfrm flipH="1" flipV="1">
          <a:off x="5086350" y="3419475"/>
          <a:ext cx="8096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14</xdr:row>
      <xdr:rowOff>114300</xdr:rowOff>
    </xdr:from>
    <xdr:to>
      <xdr:col>7</xdr:col>
      <xdr:colOff>466725</xdr:colOff>
      <xdr:row>15</xdr:row>
      <xdr:rowOff>76200</xdr:rowOff>
    </xdr:to>
    <xdr:sp>
      <xdr:nvSpPr>
        <xdr:cNvPr id="9" name="Line 15"/>
        <xdr:cNvSpPr>
          <a:spLocks/>
        </xdr:cNvSpPr>
      </xdr:nvSpPr>
      <xdr:spPr>
        <a:xfrm flipH="1" flipV="1">
          <a:off x="5076825" y="3600450"/>
          <a:ext cx="9620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171450</xdr:rowOff>
    </xdr:from>
    <xdr:to>
      <xdr:col>3</xdr:col>
      <xdr:colOff>495300</xdr:colOff>
      <xdr:row>23</xdr:row>
      <xdr:rowOff>95250</xdr:rowOff>
    </xdr:to>
    <xdr:sp>
      <xdr:nvSpPr>
        <xdr:cNvPr id="10" name="Line 20"/>
        <xdr:cNvSpPr>
          <a:spLocks/>
        </xdr:cNvSpPr>
      </xdr:nvSpPr>
      <xdr:spPr>
        <a:xfrm>
          <a:off x="2476500" y="5886450"/>
          <a:ext cx="4953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104775</xdr:rowOff>
    </xdr:from>
    <xdr:to>
      <xdr:col>4</xdr:col>
      <xdr:colOff>104775</xdr:colOff>
      <xdr:row>24</xdr:row>
      <xdr:rowOff>142875</xdr:rowOff>
    </xdr:to>
    <xdr:sp>
      <xdr:nvSpPr>
        <xdr:cNvPr id="11" name="Line 21"/>
        <xdr:cNvSpPr>
          <a:spLocks/>
        </xdr:cNvSpPr>
      </xdr:nvSpPr>
      <xdr:spPr>
        <a:xfrm>
          <a:off x="2486025" y="6057900"/>
          <a:ext cx="6191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24</xdr:row>
      <xdr:rowOff>180975</xdr:rowOff>
    </xdr:from>
    <xdr:to>
      <xdr:col>4</xdr:col>
      <xdr:colOff>123825</xdr:colOff>
      <xdr:row>26</xdr:row>
      <xdr:rowOff>38100</xdr:rowOff>
    </xdr:to>
    <xdr:sp>
      <xdr:nvSpPr>
        <xdr:cNvPr id="12" name="Line 23"/>
        <xdr:cNvSpPr>
          <a:spLocks/>
        </xdr:cNvSpPr>
      </xdr:nvSpPr>
      <xdr:spPr>
        <a:xfrm flipV="1">
          <a:off x="2809875" y="6543675"/>
          <a:ext cx="3143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24</xdr:row>
      <xdr:rowOff>142875</xdr:rowOff>
    </xdr:from>
    <xdr:to>
      <xdr:col>3</xdr:col>
      <xdr:colOff>285750</xdr:colOff>
      <xdr:row>27</xdr:row>
      <xdr:rowOff>152400</xdr:rowOff>
    </xdr:to>
    <xdr:sp>
      <xdr:nvSpPr>
        <xdr:cNvPr id="13" name="AutoShape 27"/>
        <xdr:cNvSpPr>
          <a:spLocks/>
        </xdr:cNvSpPr>
      </xdr:nvSpPr>
      <xdr:spPr>
        <a:xfrm>
          <a:off x="2552700" y="6505575"/>
          <a:ext cx="20955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29</xdr:row>
      <xdr:rowOff>133350</xdr:rowOff>
    </xdr:from>
    <xdr:to>
      <xdr:col>3</xdr:col>
      <xdr:colOff>276225</xdr:colOff>
      <xdr:row>31</xdr:row>
      <xdr:rowOff>152400</xdr:rowOff>
    </xdr:to>
    <xdr:sp>
      <xdr:nvSpPr>
        <xdr:cNvPr id="14" name="AutoShape 28"/>
        <xdr:cNvSpPr>
          <a:spLocks/>
        </xdr:cNvSpPr>
      </xdr:nvSpPr>
      <xdr:spPr>
        <a:xfrm>
          <a:off x="2543175" y="7553325"/>
          <a:ext cx="209550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228600</xdr:rowOff>
    </xdr:from>
    <xdr:to>
      <xdr:col>3</xdr:col>
      <xdr:colOff>504825</xdr:colOff>
      <xdr:row>28</xdr:row>
      <xdr:rowOff>228600</xdr:rowOff>
    </xdr:to>
    <xdr:sp>
      <xdr:nvSpPr>
        <xdr:cNvPr id="15" name="Line 30"/>
        <xdr:cNvSpPr>
          <a:spLocks/>
        </xdr:cNvSpPr>
      </xdr:nvSpPr>
      <xdr:spPr>
        <a:xfrm>
          <a:off x="2476500" y="73437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29</xdr:row>
      <xdr:rowOff>190500</xdr:rowOff>
    </xdr:from>
    <xdr:to>
      <xdr:col>4</xdr:col>
      <xdr:colOff>123825</xdr:colOff>
      <xdr:row>30</xdr:row>
      <xdr:rowOff>104775</xdr:rowOff>
    </xdr:to>
    <xdr:sp>
      <xdr:nvSpPr>
        <xdr:cNvPr id="16" name="Line 31"/>
        <xdr:cNvSpPr>
          <a:spLocks/>
        </xdr:cNvSpPr>
      </xdr:nvSpPr>
      <xdr:spPr>
        <a:xfrm flipV="1">
          <a:off x="2781300" y="7610475"/>
          <a:ext cx="3429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171450</xdr:rowOff>
    </xdr:from>
    <xdr:to>
      <xdr:col>3</xdr:col>
      <xdr:colOff>504825</xdr:colOff>
      <xdr:row>32</xdr:row>
      <xdr:rowOff>171450</xdr:rowOff>
    </xdr:to>
    <xdr:sp>
      <xdr:nvSpPr>
        <xdr:cNvPr id="17" name="Line 32"/>
        <xdr:cNvSpPr>
          <a:spLocks/>
        </xdr:cNvSpPr>
      </xdr:nvSpPr>
      <xdr:spPr>
        <a:xfrm>
          <a:off x="2476500" y="81724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95250</xdr:rowOff>
    </xdr:from>
    <xdr:to>
      <xdr:col>4</xdr:col>
      <xdr:colOff>9525</xdr:colOff>
      <xdr:row>33</xdr:row>
      <xdr:rowOff>95250</xdr:rowOff>
    </xdr:to>
    <xdr:sp>
      <xdr:nvSpPr>
        <xdr:cNvPr id="18" name="Line 33"/>
        <xdr:cNvSpPr>
          <a:spLocks/>
        </xdr:cNvSpPr>
      </xdr:nvSpPr>
      <xdr:spPr>
        <a:xfrm>
          <a:off x="2476500" y="83343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4</xdr:col>
      <xdr:colOff>0</xdr:colOff>
      <xdr:row>34</xdr:row>
      <xdr:rowOff>171450</xdr:rowOff>
    </xdr:to>
    <xdr:sp>
      <xdr:nvSpPr>
        <xdr:cNvPr id="19" name="Line 34"/>
        <xdr:cNvSpPr>
          <a:spLocks/>
        </xdr:cNvSpPr>
      </xdr:nvSpPr>
      <xdr:spPr>
        <a:xfrm>
          <a:off x="2476500" y="85820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161925</xdr:rowOff>
    </xdr:from>
    <xdr:to>
      <xdr:col>4</xdr:col>
      <xdr:colOff>9525</xdr:colOff>
      <xdr:row>35</xdr:row>
      <xdr:rowOff>161925</xdr:rowOff>
    </xdr:to>
    <xdr:sp>
      <xdr:nvSpPr>
        <xdr:cNvPr id="20" name="Line 35"/>
        <xdr:cNvSpPr>
          <a:spLocks/>
        </xdr:cNvSpPr>
      </xdr:nvSpPr>
      <xdr:spPr>
        <a:xfrm>
          <a:off x="2476500" y="88106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152400</xdr:rowOff>
    </xdr:from>
    <xdr:to>
      <xdr:col>4</xdr:col>
      <xdr:colOff>0</xdr:colOff>
      <xdr:row>36</xdr:row>
      <xdr:rowOff>152400</xdr:rowOff>
    </xdr:to>
    <xdr:sp>
      <xdr:nvSpPr>
        <xdr:cNvPr id="21" name="Line 36"/>
        <xdr:cNvSpPr>
          <a:spLocks/>
        </xdr:cNvSpPr>
      </xdr:nvSpPr>
      <xdr:spPr>
        <a:xfrm>
          <a:off x="2476500" y="90392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15</xdr:row>
      <xdr:rowOff>104775</xdr:rowOff>
    </xdr:from>
    <xdr:to>
      <xdr:col>8</xdr:col>
      <xdr:colOff>85725</xdr:colOff>
      <xdr:row>16</xdr:row>
      <xdr:rowOff>161925</xdr:rowOff>
    </xdr:to>
    <xdr:sp>
      <xdr:nvSpPr>
        <xdr:cNvPr id="22" name="Line 37"/>
        <xdr:cNvSpPr>
          <a:spLocks/>
        </xdr:cNvSpPr>
      </xdr:nvSpPr>
      <xdr:spPr>
        <a:xfrm flipH="1" flipV="1">
          <a:off x="5067300" y="3762375"/>
          <a:ext cx="11144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89" zoomScaleNormal="89" zoomScalePageLayoutView="0" workbookViewId="0" topLeftCell="A1">
      <selection activeCell="D1" sqref="D1"/>
      <selection activeCell="K18" sqref="K18"/>
    </sheetView>
  </sheetViews>
  <sheetFormatPr defaultColWidth="9.140625" defaultRowHeight="12.75"/>
  <cols>
    <col min="1" max="1" width="21.421875" style="0" customWidth="1"/>
    <col min="2" max="3" width="7.8515625" style="0" customWidth="1"/>
    <col min="5" max="5" width="21.421875" style="0" customWidth="1"/>
    <col min="6" max="7" width="7.8515625" style="0" customWidth="1"/>
  </cols>
  <sheetData>
    <row r="1" spans="1:8" s="1" customFormat="1" ht="52.5" customHeight="1">
      <c r="A1" s="27" t="s">
        <v>0</v>
      </c>
      <c r="B1" s="28"/>
      <c r="C1" s="28"/>
      <c r="D1" s="28"/>
      <c r="E1" s="29" t="s">
        <v>76</v>
      </c>
      <c r="F1" s="28"/>
      <c r="G1" s="28"/>
      <c r="H1" s="28"/>
    </row>
    <row r="2" spans="1:5" s="1" customFormat="1" ht="18.75" customHeight="1">
      <c r="A2" s="6" t="s">
        <v>1</v>
      </c>
      <c r="E2" s="6" t="s">
        <v>15</v>
      </c>
    </row>
    <row r="3" spans="1:7" s="1" customFormat="1" ht="18.75" customHeight="1">
      <c r="A3" s="2" t="s">
        <v>2</v>
      </c>
      <c r="B3" s="3">
        <v>141</v>
      </c>
      <c r="C3" s="3"/>
      <c r="E3" s="2" t="s">
        <v>16</v>
      </c>
      <c r="F3" s="3">
        <v>643</v>
      </c>
      <c r="G3" s="3"/>
    </row>
    <row r="4" spans="1:7" s="1" customFormat="1" ht="13.5" customHeight="1">
      <c r="A4" s="2" t="s">
        <v>3</v>
      </c>
      <c r="B4" s="3">
        <v>12</v>
      </c>
      <c r="C4" s="3"/>
      <c r="E4" s="2" t="s">
        <v>17</v>
      </c>
      <c r="F4" s="3">
        <v>836</v>
      </c>
      <c r="G4" s="3"/>
    </row>
    <row r="5" spans="1:7" s="1" customFormat="1" ht="13.5" customHeight="1">
      <c r="A5" s="2" t="s">
        <v>4</v>
      </c>
      <c r="B5" s="3">
        <v>1254</v>
      </c>
      <c r="C5" s="3"/>
      <c r="E5" s="2" t="s">
        <v>18</v>
      </c>
      <c r="F5" s="3">
        <v>205</v>
      </c>
      <c r="G5" s="3"/>
    </row>
    <row r="6" spans="1:7" s="1" customFormat="1" ht="13.5" customHeight="1">
      <c r="A6" s="2" t="s">
        <v>5</v>
      </c>
      <c r="B6" s="3">
        <v>1160</v>
      </c>
      <c r="C6" s="3"/>
      <c r="E6" s="2" t="s">
        <v>19</v>
      </c>
      <c r="F6" s="3">
        <v>41</v>
      </c>
      <c r="G6" s="3"/>
    </row>
    <row r="7" spans="1:7" s="1" customFormat="1" ht="13.5" customHeight="1">
      <c r="A7" s="2" t="s">
        <v>6</v>
      </c>
      <c r="B7" s="3">
        <v>47</v>
      </c>
      <c r="C7" s="3"/>
      <c r="E7" s="2" t="s">
        <v>20</v>
      </c>
      <c r="F7" s="3">
        <v>75</v>
      </c>
      <c r="G7" s="3"/>
    </row>
    <row r="8" spans="1:7" s="1" customFormat="1" ht="13.5" customHeight="1">
      <c r="A8" s="2" t="s">
        <v>7</v>
      </c>
      <c r="B8" s="8">
        <v>2</v>
      </c>
      <c r="C8" s="3"/>
      <c r="E8" s="2" t="s">
        <v>21</v>
      </c>
      <c r="F8" s="8">
        <v>5</v>
      </c>
      <c r="G8" s="3"/>
    </row>
    <row r="9" spans="1:6" s="1" customFormat="1" ht="18.75" customHeight="1">
      <c r="A9" s="2" t="s">
        <v>8</v>
      </c>
      <c r="C9" s="5">
        <f>SUM(B3:B8)</f>
        <v>2616</v>
      </c>
      <c r="E9" s="2" t="s">
        <v>22</v>
      </c>
      <c r="F9" s="5">
        <f>SUM(F3:F8)</f>
        <v>1805</v>
      </c>
    </row>
    <row r="10" spans="1:7" s="1" customFormat="1" ht="18.75" customHeight="1">
      <c r="A10" s="2" t="s">
        <v>9</v>
      </c>
      <c r="B10" s="3">
        <v>827</v>
      </c>
      <c r="C10" s="3"/>
      <c r="E10" s="2" t="s">
        <v>23</v>
      </c>
      <c r="F10" s="3">
        <v>150</v>
      </c>
      <c r="G10" s="4"/>
    </row>
    <row r="11" spans="1:7" s="1" customFormat="1" ht="13.5" customHeight="1">
      <c r="A11" s="2" t="s">
        <v>40</v>
      </c>
      <c r="B11" s="8">
        <v>206</v>
      </c>
      <c r="C11" s="3"/>
      <c r="E11" s="2" t="s">
        <v>24</v>
      </c>
      <c r="F11" s="8">
        <v>450</v>
      </c>
      <c r="G11" s="3"/>
    </row>
    <row r="12" spans="1:7" s="1" customFormat="1" ht="18.75" customHeight="1">
      <c r="A12" s="2" t="s">
        <v>10</v>
      </c>
      <c r="C12" s="5">
        <f>B10-B11</f>
        <v>621</v>
      </c>
      <c r="E12" s="2" t="s">
        <v>25</v>
      </c>
      <c r="G12" s="5">
        <f>F9+F10+F11</f>
        <v>2405</v>
      </c>
    </row>
    <row r="13" spans="1:7" s="1" customFormat="1" ht="18.75" customHeight="1">
      <c r="A13" s="2" t="s">
        <v>11</v>
      </c>
      <c r="B13" s="3">
        <v>12</v>
      </c>
      <c r="E13" s="2" t="s">
        <v>26</v>
      </c>
      <c r="F13" s="3">
        <v>400</v>
      </c>
      <c r="G13" s="3"/>
    </row>
    <row r="14" spans="1:7" s="1" customFormat="1" ht="13.5" customHeight="1">
      <c r="A14" s="2" t="s">
        <v>12</v>
      </c>
      <c r="B14" s="3">
        <v>15</v>
      </c>
      <c r="C14" s="3"/>
      <c r="E14" s="2" t="s">
        <v>27</v>
      </c>
      <c r="F14" s="3">
        <v>200</v>
      </c>
      <c r="G14" s="3"/>
    </row>
    <row r="15" spans="1:8" s="1" customFormat="1" ht="13.5" customHeight="1">
      <c r="A15" s="2" t="s">
        <v>13</v>
      </c>
      <c r="B15" s="8">
        <v>9</v>
      </c>
      <c r="C15" s="3"/>
      <c r="E15" s="2" t="s">
        <v>28</v>
      </c>
      <c r="F15" s="8">
        <f>C17-SUM(G12,F13,F14)</f>
        <v>268</v>
      </c>
      <c r="G15" s="15" t="str">
        <f>"← this was "&amp;FIXED(F15-C34,0)&amp;" last year!"</f>
        <v>← this was 40 last year!</v>
      </c>
      <c r="H15" s="15"/>
    </row>
    <row r="16" spans="1:7" s="1" customFormat="1" ht="18.75" customHeight="1">
      <c r="A16" s="2" t="s">
        <v>41</v>
      </c>
      <c r="C16" s="5">
        <f>SUM(B13:B15)</f>
        <v>36</v>
      </c>
      <c r="D16" s="5"/>
      <c r="E16" s="2" t="s">
        <v>29</v>
      </c>
      <c r="G16" s="4">
        <f>SUM(F13:F15)</f>
        <v>868</v>
      </c>
    </row>
    <row r="17" spans="1:7" s="1" customFormat="1" ht="18.75" customHeight="1" thickBot="1">
      <c r="A17" s="6" t="s">
        <v>14</v>
      </c>
      <c r="C17" s="7">
        <f>C9+C12+C16</f>
        <v>3273</v>
      </c>
      <c r="E17" s="6" t="s">
        <v>30</v>
      </c>
      <c r="G17" s="7">
        <f>G12+G16</f>
        <v>3273</v>
      </c>
    </row>
    <row r="18" spans="1:8" s="1" customFormat="1" ht="52.5" customHeight="1" thickTop="1">
      <c r="A18" s="27" t="s">
        <v>31</v>
      </c>
      <c r="B18" s="28"/>
      <c r="C18" s="28"/>
      <c r="D18" s="28"/>
      <c r="E18" s="28"/>
      <c r="F18" s="28"/>
      <c r="G18" s="28"/>
      <c r="H18" s="28"/>
    </row>
    <row r="19" spans="1:4" s="1" customFormat="1" ht="18.75" customHeight="1">
      <c r="A19" s="6" t="s">
        <v>32</v>
      </c>
      <c r="C19" s="3">
        <v>8000</v>
      </c>
      <c r="D19" s="11" t="s">
        <v>42</v>
      </c>
    </row>
    <row r="20" spans="1:5" s="1" customFormat="1" ht="13.5" customHeight="1">
      <c r="A20" s="2" t="s">
        <v>33</v>
      </c>
      <c r="C20" s="8">
        <f>0.6*C19</f>
        <v>4800</v>
      </c>
      <c r="E20" s="12" t="s">
        <v>57</v>
      </c>
    </row>
    <row r="21" spans="1:5" s="1" customFormat="1" ht="18.75" customHeight="1">
      <c r="A21" s="2" t="s">
        <v>34</v>
      </c>
      <c r="C21" s="4">
        <f>C19-C20</f>
        <v>3200</v>
      </c>
      <c r="E21" s="11"/>
    </row>
    <row r="22" spans="1:5" s="1" customFormat="1" ht="18.75" customHeight="1">
      <c r="A22" s="2" t="s">
        <v>35</v>
      </c>
      <c r="C22" s="3">
        <v>900</v>
      </c>
      <c r="E22" s="12" t="s">
        <v>58</v>
      </c>
    </row>
    <row r="23" spans="1:5" s="1" customFormat="1" ht="13.5" customHeight="1">
      <c r="A23" s="2" t="s">
        <v>62</v>
      </c>
      <c r="C23" s="3">
        <v>700</v>
      </c>
      <c r="E23" s="12" t="s">
        <v>59</v>
      </c>
    </row>
    <row r="24" spans="1:5" s="1" customFormat="1" ht="13.5" customHeight="1">
      <c r="A24" s="2" t="s">
        <v>36</v>
      </c>
      <c r="C24" s="3">
        <v>500</v>
      </c>
      <c r="E24" s="12"/>
    </row>
    <row r="25" spans="1:5" s="1" customFormat="1" ht="13.5" customHeight="1">
      <c r="A25" s="2" t="s">
        <v>37</v>
      </c>
      <c r="C25" s="8">
        <v>100</v>
      </c>
      <c r="E25" s="12" t="s">
        <v>60</v>
      </c>
    </row>
    <row r="26" spans="1:5" s="1" customFormat="1" ht="24" customHeight="1">
      <c r="A26" s="6" t="s">
        <v>47</v>
      </c>
      <c r="C26" s="9">
        <f>C21-SUM(C22:C25)</f>
        <v>1000</v>
      </c>
      <c r="D26" s="11" t="s">
        <v>43</v>
      </c>
      <c r="E26" s="10" t="s">
        <v>61</v>
      </c>
    </row>
    <row r="27" spans="1:3" s="1" customFormat="1" ht="18.75" customHeight="1">
      <c r="A27" s="2" t="s">
        <v>49</v>
      </c>
      <c r="C27" s="3">
        <v>50</v>
      </c>
    </row>
    <row r="28" spans="1:5" s="1" customFormat="1" ht="13.5" customHeight="1">
      <c r="A28" s="2" t="s">
        <v>63</v>
      </c>
      <c r="C28" s="3">
        <v>100</v>
      </c>
      <c r="D28" s="11"/>
      <c r="E28" s="13" t="s">
        <v>55</v>
      </c>
    </row>
    <row r="29" spans="1:4" s="1" customFormat="1" ht="13.5" customHeight="1">
      <c r="A29" s="2" t="s">
        <v>50</v>
      </c>
      <c r="C29" s="8">
        <v>200</v>
      </c>
      <c r="D29" s="11"/>
    </row>
    <row r="30" spans="1:5" s="1" customFormat="1" ht="18.75" customHeight="1">
      <c r="A30" s="6" t="s">
        <v>38</v>
      </c>
      <c r="C30" s="9">
        <f>C26+C27+C28-C29</f>
        <v>950</v>
      </c>
      <c r="D30" s="11" t="s">
        <v>44</v>
      </c>
      <c r="E30" s="10" t="s">
        <v>52</v>
      </c>
    </row>
    <row r="31" spans="1:4" s="1" customFormat="1" ht="13.5" customHeight="1">
      <c r="A31" s="2" t="s">
        <v>39</v>
      </c>
      <c r="C31" s="8">
        <f>0.4*C30</f>
        <v>380</v>
      </c>
      <c r="D31" s="11"/>
    </row>
    <row r="32" spans="1:5" s="1" customFormat="1" ht="18.75" customHeight="1">
      <c r="A32" s="6" t="s">
        <v>48</v>
      </c>
      <c r="C32" s="9">
        <f>C30-C31</f>
        <v>570</v>
      </c>
      <c r="D32" s="11" t="s">
        <v>45</v>
      </c>
      <c r="E32" s="10" t="s">
        <v>53</v>
      </c>
    </row>
    <row r="33" spans="1:4" s="1" customFormat="1" ht="18.75" customHeight="1">
      <c r="A33" s="2" t="s">
        <v>56</v>
      </c>
      <c r="C33" s="8">
        <f>0.6*C32</f>
        <v>342</v>
      </c>
      <c r="D33" s="11"/>
    </row>
    <row r="34" spans="1:5" s="1" customFormat="1" ht="18.75" customHeight="1" thickBot="1">
      <c r="A34" s="6" t="s">
        <v>28</v>
      </c>
      <c r="C34" s="7">
        <f>C32-C33</f>
        <v>228</v>
      </c>
      <c r="D34" s="11" t="s">
        <v>46</v>
      </c>
      <c r="E34" s="10" t="s">
        <v>54</v>
      </c>
    </row>
    <row r="35" s="1" customFormat="1" ht="13.5" thickTop="1">
      <c r="D35" s="13" t="s">
        <v>64</v>
      </c>
    </row>
    <row r="36" s="1" customFormat="1" ht="12.75"/>
  </sheetData>
  <sheetProtection/>
  <printOptions horizontalCentered="1" verticalCentered="1"/>
  <pageMargins left="0.5" right="0.5" top="0.5" bottom="0.5" header="0.5" footer="0.5"/>
  <pageSetup horizontalDpi="600" verticalDpi="600" orientation="portrait" r:id="rId2"/>
  <ignoredErrors>
    <ignoredError sqref="C20 C31 F15:G15" unlockedFormula="1"/>
    <ignoredError sqref="C33" formula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="80" zoomScaleNormal="80" zoomScalePageLayoutView="0" workbookViewId="0" topLeftCell="A1">
      <selection activeCell="A1" sqref="A1:G1"/>
      <selection activeCell="A1" sqref="A1:G1"/>
    </sheetView>
  </sheetViews>
  <sheetFormatPr defaultColWidth="9.140625" defaultRowHeight="12.75"/>
  <cols>
    <col min="1" max="1" width="21.421875" style="0" customWidth="1"/>
    <col min="2" max="4" width="7.8515625" style="0" customWidth="1"/>
    <col min="5" max="5" width="22.8515625" style="0" customWidth="1"/>
    <col min="6" max="8" width="7.8515625" style="0" customWidth="1"/>
    <col min="9" max="9" width="21.421875" style="0" customWidth="1"/>
    <col min="10" max="49" width="7.8515625" style="0" customWidth="1"/>
  </cols>
  <sheetData>
    <row r="1" spans="1:9" s="1" customFormat="1" ht="52.5" customHeight="1">
      <c r="A1" s="30" t="s">
        <v>0</v>
      </c>
      <c r="B1" s="30"/>
      <c r="C1" s="30"/>
      <c r="D1" s="30"/>
      <c r="E1" s="30"/>
      <c r="F1" s="30"/>
      <c r="G1" s="30"/>
      <c r="I1" s="16" t="s">
        <v>76</v>
      </c>
    </row>
    <row r="2" spans="1:11" s="1" customFormat="1" ht="28.5" customHeight="1">
      <c r="A2" s="31" t="s">
        <v>66</v>
      </c>
      <c r="B2" s="31"/>
      <c r="C2" s="31"/>
      <c r="D2" s="14"/>
      <c r="E2" s="32" t="s">
        <v>67</v>
      </c>
      <c r="F2" s="32"/>
      <c r="G2" s="32"/>
      <c r="I2" s="31" t="s">
        <v>66</v>
      </c>
      <c r="J2" s="31"/>
      <c r="K2" s="31"/>
    </row>
    <row r="3" spans="1:9" s="1" customFormat="1" ht="18.75" customHeight="1">
      <c r="A3" s="6" t="s">
        <v>1</v>
      </c>
      <c r="E3" s="17" t="s">
        <v>1</v>
      </c>
      <c r="F3" s="18"/>
      <c r="G3" s="18"/>
      <c r="I3" s="6" t="s">
        <v>15</v>
      </c>
    </row>
    <row r="4" spans="1:11" s="1" customFormat="1" ht="18.75" customHeight="1">
      <c r="A4" s="2" t="s">
        <v>2</v>
      </c>
      <c r="B4" s="3">
        <v>141</v>
      </c>
      <c r="C4" s="3"/>
      <c r="E4" s="19" t="s">
        <v>8</v>
      </c>
      <c r="F4" s="18">
        <f>C10</f>
        <v>2616</v>
      </c>
      <c r="G4" s="18"/>
      <c r="I4" s="2" t="s">
        <v>16</v>
      </c>
      <c r="J4" s="3">
        <v>643</v>
      </c>
      <c r="K4" s="3"/>
    </row>
    <row r="5" spans="1:11" s="1" customFormat="1" ht="13.5" customHeight="1">
      <c r="A5" s="2" t="s">
        <v>3</v>
      </c>
      <c r="B5" s="3">
        <v>12</v>
      </c>
      <c r="C5" s="3"/>
      <c r="E5" s="19" t="s">
        <v>65</v>
      </c>
      <c r="F5" s="18">
        <f>C13+C17</f>
        <v>657</v>
      </c>
      <c r="G5" s="18"/>
      <c r="I5" s="2" t="s">
        <v>17</v>
      </c>
      <c r="J5" s="3">
        <v>836</v>
      </c>
      <c r="K5" s="3"/>
    </row>
    <row r="6" spans="1:11" s="1" customFormat="1" ht="13.5" customHeight="1" thickBot="1">
      <c r="A6" s="2" t="s">
        <v>4</v>
      </c>
      <c r="B6" s="3">
        <v>1254</v>
      </c>
      <c r="C6" s="3"/>
      <c r="E6" s="17" t="s">
        <v>14</v>
      </c>
      <c r="F6" s="20">
        <f>F4+F5</f>
        <v>3273</v>
      </c>
      <c r="G6" s="18"/>
      <c r="I6" s="2" t="s">
        <v>18</v>
      </c>
      <c r="J6" s="3">
        <v>205</v>
      </c>
      <c r="K6" s="3"/>
    </row>
    <row r="7" spans="1:11" s="1" customFormat="1" ht="13.5" customHeight="1" thickTop="1">
      <c r="A7" s="2" t="s">
        <v>5</v>
      </c>
      <c r="B7" s="3">
        <v>1160</v>
      </c>
      <c r="C7" s="3"/>
      <c r="E7" s="18"/>
      <c r="F7" s="18"/>
      <c r="G7" s="18"/>
      <c r="I7" s="2" t="s">
        <v>19</v>
      </c>
      <c r="J7" s="3">
        <v>41</v>
      </c>
      <c r="K7" s="3"/>
    </row>
    <row r="8" spans="1:11" s="1" customFormat="1" ht="13.5" customHeight="1">
      <c r="A8" s="2" t="s">
        <v>6</v>
      </c>
      <c r="B8" s="3">
        <v>47</v>
      </c>
      <c r="C8" s="3"/>
      <c r="E8" s="18"/>
      <c r="F8" s="18"/>
      <c r="G8" s="18"/>
      <c r="I8" s="2" t="s">
        <v>20</v>
      </c>
      <c r="J8" s="3">
        <v>75</v>
      </c>
      <c r="K8" s="3"/>
    </row>
    <row r="9" spans="1:11" s="1" customFormat="1" ht="13.5" customHeight="1">
      <c r="A9" s="2" t="s">
        <v>7</v>
      </c>
      <c r="B9" s="8">
        <v>2</v>
      </c>
      <c r="C9" s="3"/>
      <c r="E9" s="17" t="s">
        <v>15</v>
      </c>
      <c r="F9" s="18"/>
      <c r="G9" s="18"/>
      <c r="I9" s="2" t="s">
        <v>21</v>
      </c>
      <c r="J9" s="8">
        <v>5</v>
      </c>
      <c r="K9" s="3"/>
    </row>
    <row r="10" spans="1:10" s="1" customFormat="1" ht="18.75" customHeight="1">
      <c r="A10" s="2" t="s">
        <v>8</v>
      </c>
      <c r="C10" s="5">
        <f>SUM(B4:B9)</f>
        <v>2616</v>
      </c>
      <c r="E10" s="19" t="s">
        <v>22</v>
      </c>
      <c r="F10" s="18">
        <f>J10</f>
        <v>1805</v>
      </c>
      <c r="G10" s="18"/>
      <c r="I10" s="2" t="s">
        <v>22</v>
      </c>
      <c r="J10" s="5">
        <f>SUM(J4:J9)</f>
        <v>1805</v>
      </c>
    </row>
    <row r="11" spans="1:11" s="1" customFormat="1" ht="18.75" customHeight="1">
      <c r="A11" s="2" t="s">
        <v>9</v>
      </c>
      <c r="B11" s="3">
        <v>827</v>
      </c>
      <c r="C11" s="3"/>
      <c r="E11" s="19" t="s">
        <v>68</v>
      </c>
      <c r="F11" s="21">
        <f>J11+J12</f>
        <v>600</v>
      </c>
      <c r="G11" s="18"/>
      <c r="I11" s="2" t="s">
        <v>23</v>
      </c>
      <c r="J11" s="3">
        <v>150</v>
      </c>
      <c r="K11" s="4"/>
    </row>
    <row r="12" spans="1:11" s="1" customFormat="1" ht="13.5" customHeight="1">
      <c r="A12" s="2" t="s">
        <v>40</v>
      </c>
      <c r="B12" s="8">
        <v>206</v>
      </c>
      <c r="C12" s="3"/>
      <c r="E12" s="19" t="s">
        <v>25</v>
      </c>
      <c r="F12" s="22">
        <f>F10+F11</f>
        <v>2405</v>
      </c>
      <c r="G12" s="18"/>
      <c r="I12" s="2" t="s">
        <v>24</v>
      </c>
      <c r="J12" s="8">
        <v>450</v>
      </c>
      <c r="K12" s="3"/>
    </row>
    <row r="13" spans="1:11" s="1" customFormat="1" ht="18.75" customHeight="1">
      <c r="A13" s="2" t="s">
        <v>10</v>
      </c>
      <c r="C13" s="5">
        <f>B11-B12</f>
        <v>621</v>
      </c>
      <c r="E13" s="18"/>
      <c r="F13" s="18"/>
      <c r="G13" s="18"/>
      <c r="I13" s="2" t="s">
        <v>25</v>
      </c>
      <c r="K13" s="5">
        <f>J10+J11+J12</f>
        <v>2405</v>
      </c>
    </row>
    <row r="14" spans="1:11" s="1" customFormat="1" ht="18.75" customHeight="1">
      <c r="A14" s="2" t="s">
        <v>11</v>
      </c>
      <c r="B14" s="3">
        <v>12</v>
      </c>
      <c r="E14" s="19" t="s">
        <v>69</v>
      </c>
      <c r="F14" s="18">
        <f>J14+J15</f>
        <v>600</v>
      </c>
      <c r="G14" s="18"/>
      <c r="I14" s="2" t="s">
        <v>26</v>
      </c>
      <c r="J14" s="3">
        <v>400</v>
      </c>
      <c r="K14" s="3"/>
    </row>
    <row r="15" spans="1:11" s="1" customFormat="1" ht="13.5" customHeight="1">
      <c r="A15" s="2" t="s">
        <v>12</v>
      </c>
      <c r="B15" s="3">
        <v>15</v>
      </c>
      <c r="C15" s="3"/>
      <c r="E15" s="19" t="s">
        <v>70</v>
      </c>
      <c r="F15" s="21">
        <f>J16</f>
        <v>268</v>
      </c>
      <c r="G15" s="18"/>
      <c r="I15" s="2" t="s">
        <v>27</v>
      </c>
      <c r="J15" s="3">
        <v>200</v>
      </c>
      <c r="K15" s="3"/>
    </row>
    <row r="16" spans="1:12" s="1" customFormat="1" ht="13.5" customHeight="1">
      <c r="A16" s="2" t="s">
        <v>13</v>
      </c>
      <c r="B16" s="8">
        <v>9</v>
      </c>
      <c r="C16" s="3"/>
      <c r="E16" s="19" t="s">
        <v>29</v>
      </c>
      <c r="F16" s="22">
        <f>F14+F15</f>
        <v>868</v>
      </c>
      <c r="G16" s="18"/>
      <c r="I16" s="2" t="s">
        <v>28</v>
      </c>
      <c r="J16" s="8">
        <f>C18-SUM(K13,J14,J15)</f>
        <v>268</v>
      </c>
      <c r="K16" s="15"/>
      <c r="L16" s="15"/>
    </row>
    <row r="17" spans="1:11" s="1" customFormat="1" ht="18.75" customHeight="1">
      <c r="A17" s="2" t="s">
        <v>41</v>
      </c>
      <c r="C17" s="5">
        <f>SUM(B14:B16)</f>
        <v>36</v>
      </c>
      <c r="D17" s="5"/>
      <c r="E17" s="18"/>
      <c r="F17" s="18"/>
      <c r="G17" s="18"/>
      <c r="I17" s="2" t="s">
        <v>29</v>
      </c>
      <c r="K17" s="4">
        <f>SUM(J14:J16)</f>
        <v>868</v>
      </c>
    </row>
    <row r="18" spans="1:11" s="1" customFormat="1" ht="18.75" customHeight="1" thickBot="1">
      <c r="A18" s="6" t="s">
        <v>14</v>
      </c>
      <c r="C18" s="7">
        <f>C10+C13+C17</f>
        <v>3273</v>
      </c>
      <c r="E18" s="17" t="s">
        <v>30</v>
      </c>
      <c r="F18" s="23">
        <f>F12+F16</f>
        <v>3273</v>
      </c>
      <c r="G18" s="18"/>
      <c r="I18" s="6" t="s">
        <v>30</v>
      </c>
      <c r="K18" s="7">
        <f>K13+K17</f>
        <v>3273</v>
      </c>
    </row>
    <row r="19" spans="5:7" s="1" customFormat="1" ht="30" customHeight="1" thickTop="1">
      <c r="E19" s="17"/>
      <c r="F19" s="18"/>
      <c r="G19" s="24"/>
    </row>
    <row r="20" spans="1:7" s="1" customFormat="1" ht="52.5" customHeight="1">
      <c r="A20" s="30" t="s">
        <v>31</v>
      </c>
      <c r="B20" s="30"/>
      <c r="C20" s="30"/>
      <c r="D20" s="30"/>
      <c r="E20" s="30"/>
      <c r="F20" s="30"/>
      <c r="G20" s="30"/>
    </row>
    <row r="21" spans="1:11" s="1" customFormat="1" ht="28.5" customHeight="1">
      <c r="A21" s="31" t="s">
        <v>66</v>
      </c>
      <c r="B21" s="31"/>
      <c r="C21" s="31"/>
      <c r="D21" s="14"/>
      <c r="E21" s="32" t="s">
        <v>67</v>
      </c>
      <c r="F21" s="32"/>
      <c r="G21" s="32"/>
      <c r="I21" s="31"/>
      <c r="J21" s="31"/>
      <c r="K21" s="31"/>
    </row>
    <row r="22" spans="1:7" s="1" customFormat="1" ht="18.75" customHeight="1">
      <c r="A22" s="6" t="s">
        <v>32</v>
      </c>
      <c r="C22" s="3">
        <v>8000</v>
      </c>
      <c r="D22" s="11"/>
      <c r="E22" s="18"/>
      <c r="F22" s="18"/>
      <c r="G22" s="18"/>
    </row>
    <row r="23" spans="1:7" s="1" customFormat="1" ht="13.5" customHeight="1">
      <c r="A23" s="2" t="s">
        <v>33</v>
      </c>
      <c r="C23" s="8">
        <f>0.6*C22</f>
        <v>4800</v>
      </c>
      <c r="E23" s="25"/>
      <c r="F23" s="18"/>
      <c r="G23" s="18"/>
    </row>
    <row r="24" spans="1:7" s="1" customFormat="1" ht="18.75" customHeight="1">
      <c r="A24" s="2" t="s">
        <v>34</v>
      </c>
      <c r="C24" s="4">
        <f>C22-C23</f>
        <v>3200</v>
      </c>
      <c r="E24" s="22" t="s">
        <v>42</v>
      </c>
      <c r="F24" s="22">
        <f>C22</f>
        <v>8000</v>
      </c>
      <c r="G24" s="26" t="s">
        <v>42</v>
      </c>
    </row>
    <row r="25" spans="1:7" s="1" customFormat="1" ht="18.75" customHeight="1">
      <c r="A25" s="2" t="s">
        <v>35</v>
      </c>
      <c r="C25" s="3">
        <v>900</v>
      </c>
      <c r="E25" s="18" t="s">
        <v>72</v>
      </c>
      <c r="F25" s="21">
        <f>C23+C25+C26+C27+C28</f>
        <v>7000</v>
      </c>
      <c r="G25" s="18"/>
    </row>
    <row r="26" spans="1:7" s="1" customFormat="1" ht="13.5" customHeight="1">
      <c r="A26" s="2" t="s">
        <v>62</v>
      </c>
      <c r="C26" s="3">
        <v>700</v>
      </c>
      <c r="E26" s="18"/>
      <c r="F26" s="18"/>
      <c r="G26" s="18"/>
    </row>
    <row r="27" spans="1:7" s="1" customFormat="1" ht="13.5" customHeight="1">
      <c r="A27" s="2" t="s">
        <v>36</v>
      </c>
      <c r="C27" s="3">
        <v>500</v>
      </c>
      <c r="E27" s="18"/>
      <c r="F27" s="18"/>
      <c r="G27" s="18"/>
    </row>
    <row r="28" spans="1:7" s="1" customFormat="1" ht="13.5" customHeight="1">
      <c r="A28" s="2" t="s">
        <v>37</v>
      </c>
      <c r="C28" s="8">
        <v>100</v>
      </c>
      <c r="E28" s="18"/>
      <c r="F28" s="18"/>
      <c r="G28" s="18"/>
    </row>
    <row r="29" spans="1:7" s="1" customFormat="1" ht="24" customHeight="1">
      <c r="A29" s="6" t="s">
        <v>47</v>
      </c>
      <c r="C29" s="9">
        <f>C24-SUM(C25:C28)</f>
        <v>1000</v>
      </c>
      <c r="D29" s="11"/>
      <c r="E29" s="22" t="s">
        <v>47</v>
      </c>
      <c r="F29" s="22">
        <f>F24-F25</f>
        <v>1000</v>
      </c>
      <c r="G29" s="26" t="s">
        <v>43</v>
      </c>
    </row>
    <row r="30" spans="1:7" s="1" customFormat="1" ht="18.75" customHeight="1">
      <c r="A30" s="2" t="s">
        <v>49</v>
      </c>
      <c r="C30" s="3">
        <v>50</v>
      </c>
      <c r="E30" s="18" t="s">
        <v>73</v>
      </c>
      <c r="F30" s="21">
        <f>C32-C31-C30</f>
        <v>50</v>
      </c>
      <c r="G30" s="18"/>
    </row>
    <row r="31" spans="1:11" s="1" customFormat="1" ht="13.5" customHeight="1">
      <c r="A31" s="2" t="s">
        <v>63</v>
      </c>
      <c r="C31" s="3">
        <v>100</v>
      </c>
      <c r="D31" s="11"/>
      <c r="E31" s="18"/>
      <c r="F31" s="18"/>
      <c r="G31" s="18"/>
      <c r="K31" s="11"/>
    </row>
    <row r="32" spans="1:11" s="1" customFormat="1" ht="13.5" customHeight="1">
      <c r="A32" s="2" t="s">
        <v>50</v>
      </c>
      <c r="C32" s="8">
        <v>200</v>
      </c>
      <c r="D32" s="11"/>
      <c r="E32" s="18"/>
      <c r="F32" s="18"/>
      <c r="G32" s="18"/>
      <c r="K32" s="11"/>
    </row>
    <row r="33" spans="1:7" s="1" customFormat="1" ht="18.75" customHeight="1">
      <c r="A33" s="6" t="s">
        <v>38</v>
      </c>
      <c r="C33" s="9">
        <f>C29+C30+C31-C32</f>
        <v>950</v>
      </c>
      <c r="D33" s="11"/>
      <c r="E33" s="22" t="s">
        <v>51</v>
      </c>
      <c r="F33" s="22">
        <f>F29-F30</f>
        <v>950</v>
      </c>
      <c r="G33" s="26" t="s">
        <v>44</v>
      </c>
    </row>
    <row r="34" spans="1:11" s="1" customFormat="1" ht="13.5" customHeight="1">
      <c r="A34" s="2" t="s">
        <v>39</v>
      </c>
      <c r="C34" s="8">
        <f>0.4*C33</f>
        <v>380</v>
      </c>
      <c r="D34" s="11"/>
      <c r="E34" s="18" t="s">
        <v>74</v>
      </c>
      <c r="F34" s="21">
        <f>C34</f>
        <v>380</v>
      </c>
      <c r="G34" s="18"/>
      <c r="K34" s="11"/>
    </row>
    <row r="35" spans="1:7" s="1" customFormat="1" ht="18.75" customHeight="1">
      <c r="A35" s="6" t="s">
        <v>48</v>
      </c>
      <c r="C35" s="9">
        <f>C33-C34</f>
        <v>570</v>
      </c>
      <c r="D35" s="11"/>
      <c r="E35" s="22" t="s">
        <v>71</v>
      </c>
      <c r="F35" s="22">
        <f>F33-F34</f>
        <v>570</v>
      </c>
      <c r="G35" s="26" t="s">
        <v>45</v>
      </c>
    </row>
    <row r="36" spans="1:11" s="1" customFormat="1" ht="18.75" customHeight="1">
      <c r="A36" s="2" t="s">
        <v>56</v>
      </c>
      <c r="C36" s="8">
        <f>0.6*C35</f>
        <v>342</v>
      </c>
      <c r="D36" s="11"/>
      <c r="E36" s="18" t="s">
        <v>75</v>
      </c>
      <c r="F36" s="18">
        <f>C36</f>
        <v>342</v>
      </c>
      <c r="G36" s="18"/>
      <c r="K36" s="11"/>
    </row>
    <row r="37" spans="1:7" s="1" customFormat="1" ht="18.75" customHeight="1" thickBot="1">
      <c r="A37" s="6" t="s">
        <v>28</v>
      </c>
      <c r="C37" s="7">
        <f>C35-C36</f>
        <v>228</v>
      </c>
      <c r="D37" s="11"/>
      <c r="E37" s="22" t="s">
        <v>28</v>
      </c>
      <c r="F37" s="23">
        <f>F35-F36</f>
        <v>228</v>
      </c>
      <c r="G37" s="26" t="s">
        <v>46</v>
      </c>
    </row>
    <row r="38" s="1" customFormat="1" ht="13.5" thickTop="1">
      <c r="D38" s="13"/>
    </row>
    <row r="39" s="1" customFormat="1" ht="12.75"/>
  </sheetData>
  <sheetProtection/>
  <mergeCells count="8">
    <mergeCell ref="A1:G1"/>
    <mergeCell ref="I2:K2"/>
    <mergeCell ref="A21:C21"/>
    <mergeCell ref="E21:G21"/>
    <mergeCell ref="I21:K21"/>
    <mergeCell ref="A20:G20"/>
    <mergeCell ref="A2:C2"/>
    <mergeCell ref="E2:G2"/>
  </mergeCells>
  <printOptions horizontalCentered="1" verticalCentered="1"/>
  <pageMargins left="0.5" right="0.5" top="0.5" bottom="0.5" header="0.5" footer="0.5"/>
  <pageSetup fitToHeight="1" fitToWidth="1" horizontalDpi="600" verticalDpi="600" orientation="landscape" scale="75" r:id="rId2"/>
  <ignoredErrors>
    <ignoredError sqref="J16 F11:F15 G38 F38 E38 C37 C25:C35 D25:D37 F23 G23 E23 D23:D24 D38 C23:C24 C38 F25:F34 F36:F37" unlockedFormula="1"/>
    <ignoredError sqref="C36 F35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Tech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rritchey</dc:creator>
  <cp:keywords/>
  <dc:description/>
  <cp:lastModifiedBy>Ritchey, R</cp:lastModifiedBy>
  <cp:lastPrinted>2007-07-08T17:54:01Z</cp:lastPrinted>
  <dcterms:created xsi:type="dcterms:W3CDTF">2004-09-30T18:45:06Z</dcterms:created>
  <dcterms:modified xsi:type="dcterms:W3CDTF">2024-04-22T19:24:35Z</dcterms:modified>
  <cp:category/>
  <cp:version/>
  <cp:contentType/>
  <cp:contentStatus/>
</cp:coreProperties>
</file>