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ritchey\OneDrive - Texas Tech University\Documents\RJR Files\Courses\4331 Modeling FALL 2025\ASSIGNMENTS\DATA TABLE Assignment 3\WEB\"/>
    </mc:Choice>
  </mc:AlternateContent>
  <xr:revisionPtr revIDLastSave="0" documentId="13_ncr:1_{651E303A-1161-47E8-B2D7-40FE57602D72}" xr6:coauthVersionLast="47" xr6:coauthVersionMax="47" xr10:uidLastSave="{00000000-0000-0000-0000-000000000000}"/>
  <bookViews>
    <workbookView xWindow="29970" yWindow="1215" windowWidth="21600" windowHeight="11265" xr2:uid="{00000000-000D-0000-FFFF-FFFF00000000}"/>
  </bookViews>
  <sheets>
    <sheet name="A" sheetId="4" r:id="rId1"/>
    <sheet name="B" sheetId="5" r:id="rId2"/>
  </sheets>
  <definedNames>
    <definedName name="_xlnm.Print_Area" localSheetId="1">B!$A$1:$K$32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5" l="1"/>
  <c r="E5" i="5" l="1"/>
  <c r="B5" i="4"/>
  <c r="E6" i="5" l="1"/>
  <c r="B6" i="5" l="1"/>
  <c r="B7" i="5" l="1"/>
  <c r="B9" i="5" s="1"/>
  <c r="C12" i="5" s="1"/>
  <c r="B17" i="4" l="1"/>
  <c r="B18" i="4" s="1"/>
  <c r="B19" i="4" s="1"/>
  <c r="B20" i="4" s="1"/>
  <c r="B21" i="4" s="1"/>
  <c r="B22" i="4" s="1"/>
  <c r="B23" i="4" s="1"/>
  <c r="B24" i="4" s="1"/>
  <c r="B25" i="4" s="1"/>
  <c r="B11" i="4"/>
  <c r="B10" i="4"/>
  <c r="C4" i="4"/>
  <c r="D4" i="4"/>
  <c r="C5" i="4"/>
  <c r="D5" i="4"/>
  <c r="B4" i="4"/>
  <c r="B12" i="4" l="1"/>
  <c r="B15" i="4" s="1"/>
</calcChain>
</file>

<file path=xl/sharedStrings.xml><?xml version="1.0" encoding="utf-8"?>
<sst xmlns="http://schemas.openxmlformats.org/spreadsheetml/2006/main" count="51" uniqueCount="50">
  <si>
    <t>10/500</t>
  </si>
  <si>
    <t>124/2</t>
  </si>
  <si>
    <t>Text:</t>
  </si>
  <si>
    <t>First #:</t>
  </si>
  <si>
    <t>Second #:</t>
  </si>
  <si>
    <t>Rate</t>
  </si>
  <si>
    <t>Term &amp; Principal</t>
  </si>
  <si>
    <t>5/250</t>
  </si>
  <si>
    <t>Term</t>
  </si>
  <si>
    <t>Principal</t>
  </si>
  <si>
    <t>Payment</t>
  </si>
  <si>
    <t>10/200</t>
  </si>
  <si>
    <t>10/300</t>
  </si>
  <si>
    <t>10/400</t>
  </si>
  <si>
    <t>20/300</t>
  </si>
  <si>
    <t>20/400</t>
  </si>
  <si>
    <t>20/500</t>
  </si>
  <si>
    <t>&lt;-- Text (start with or without apostrophe)</t>
  </si>
  <si>
    <t>Payment for Term &amp; Principal (across) vs Rate (down)</t>
  </si>
  <si>
    <t>Three Input Variable Data Table</t>
  </si>
  <si>
    <t>Model:</t>
  </si>
  <si>
    <t>Example to convert text to 2 numbers:</t>
  </si>
  <si>
    <t>Example 1</t>
  </si>
  <si>
    <t>Example 2</t>
  </si>
  <si>
    <t>Example 3</t>
  </si>
  <si>
    <t>1000/600000</t>
  </si>
  <si>
    <t>Note: 4 inputs can be tabled by using the same technique for the Input COLUMN!</t>
  </si>
  <si>
    <t>Similarly, we can generate more than two values from a text string to produce a data table</t>
  </si>
  <si>
    <t>with ANY number of inputs!</t>
  </si>
  <si>
    <t>Interest Rate</t>
  </si>
  <si>
    <t>Periods/Term</t>
  </si>
  <si>
    <t>PV/Loan Principal</t>
  </si>
  <si>
    <t>&lt;-- Row Input Cell!!!!</t>
  </si>
  <si>
    <t>Periods</t>
  </si>
  <si>
    <t>PV</t>
  </si>
  <si>
    <t>3-Way Data Table for Amount of Loan Payment</t>
  </si>
  <si>
    <t>Across: Term/Principal      Down: Rate</t>
  </si>
  <si>
    <t>Formula Cell--&gt;</t>
  </si>
  <si>
    <t>12/100</t>
  </si>
  <si>
    <t>12/500</t>
  </si>
  <si>
    <t>12/750</t>
  </si>
  <si>
    <t>24/100</t>
  </si>
  <si>
    <t>24/500</t>
  </si>
  <si>
    <t>&lt;--Text Entries</t>
  </si>
  <si>
    <t>&lt;-- "/" Position</t>
  </si>
  <si>
    <t>&lt;-- # Chars</t>
  </si>
  <si>
    <t>Periods/PV as Text --&gt;</t>
  </si>
  <si>
    <t>&lt;-- Column Input Cell!!!!</t>
  </si>
  <si>
    <t>24/2000</t>
  </si>
  <si>
    <t>Note: FIND, similar to SEARCH, is case sensitive.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</si>
</sst>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</numFmts>
  <fonts count="7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B0F0"/>
      <name val="Arial"/>
      <family val="2"/>
    </font>
    <font>
      <b/>
      <sz val="11"/>
      <color rgb="FF00B0F0"/>
      <name val="Arial"/>
      <family val="2"/>
    </font>
    <font>
      <b/>
      <sz val="11"/>
      <color rgb="FF0070C0"/>
      <name val="Arial"/>
      <family val="2"/>
    </font>
    <font>
      <sz val="11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right"/>
    </xf>
    <xf numFmtId="43" fontId="0" fillId="2" borderId="0" xfId="0" applyNumberFormat="1" applyFill="1"/>
    <xf numFmtId="165" fontId="3" fillId="2" borderId="0" xfId="0" applyNumberFormat="1" applyFont="1" applyFill="1"/>
    <xf numFmtId="2" fontId="0" fillId="2" borderId="0" xfId="0" applyNumberFormat="1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0" fillId="3" borderId="0" xfId="0" applyFill="1" applyAlignment="1">
      <alignment horizontal="right"/>
    </xf>
    <xf numFmtId="9" fontId="4" fillId="3" borderId="0" xfId="0" applyNumberFormat="1" applyFont="1" applyFill="1"/>
    <xf numFmtId="0" fontId="4" fillId="3" borderId="0" xfId="0" quotePrefix="1" applyFont="1" applyFill="1" applyAlignment="1">
      <alignment horizontal="center"/>
    </xf>
    <xf numFmtId="43" fontId="0" fillId="3" borderId="0" xfId="1" applyFont="1" applyFill="1"/>
    <xf numFmtId="164" fontId="1" fillId="3" borderId="0" xfId="1" applyNumberFormat="1" applyFont="1" applyFill="1" applyAlignment="1">
      <alignment horizontal="left"/>
    </xf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horizontal="right"/>
    </xf>
    <xf numFmtId="0" fontId="0" fillId="4" borderId="1" xfId="0" applyFill="1" applyBorder="1" applyAlignment="1">
      <alignment horizontal="center"/>
    </xf>
    <xf numFmtId="0" fontId="0" fillId="4" borderId="2" xfId="0" quotePrefix="1" applyFill="1" applyBorder="1"/>
    <xf numFmtId="164" fontId="0" fillId="4" borderId="2" xfId="1" applyNumberFormat="1" applyFont="1" applyFill="1" applyBorder="1"/>
    <xf numFmtId="164" fontId="0" fillId="4" borderId="3" xfId="1" applyNumberFormat="1" applyFont="1" applyFill="1" applyBorder="1"/>
    <xf numFmtId="0" fontId="1" fillId="0" borderId="0" xfId="0" applyFont="1"/>
    <xf numFmtId="0" fontId="4" fillId="2" borderId="0" xfId="0" quotePrefix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" fillId="3" borderId="0" xfId="0" quotePrefix="1" applyFont="1" applyFill="1"/>
    <xf numFmtId="0" fontId="0" fillId="6" borderId="0" xfId="0" applyFill="1"/>
    <xf numFmtId="0" fontId="1" fillId="6" borderId="0" xfId="0" applyFont="1" applyFill="1"/>
    <xf numFmtId="0" fontId="0" fillId="0" borderId="0" xfId="0" quotePrefix="1" applyAlignment="1">
      <alignment horizontal="right"/>
    </xf>
    <xf numFmtId="0" fontId="1" fillId="0" borderId="0" xfId="0" applyFont="1" applyAlignment="1">
      <alignment horizontal="right"/>
    </xf>
    <xf numFmtId="0" fontId="0" fillId="3" borderId="0" xfId="0" quotePrefix="1" applyFill="1"/>
    <xf numFmtId="8" fontId="0" fillId="3" borderId="0" xfId="0" applyNumberFormat="1" applyFill="1"/>
    <xf numFmtId="0" fontId="6" fillId="3" borderId="0" xfId="0" quotePrefix="1" applyFont="1" applyFill="1" applyAlignment="1">
      <alignment horizontal="right"/>
    </xf>
    <xf numFmtId="0" fontId="6" fillId="3" borderId="0" xfId="0" applyFont="1" applyFill="1" applyAlignment="1">
      <alignment horizontal="right"/>
    </xf>
    <xf numFmtId="9" fontId="6" fillId="3" borderId="0" xfId="0" applyNumberFormat="1" applyFont="1" applyFill="1"/>
    <xf numFmtId="164" fontId="0" fillId="0" borderId="0" xfId="1" applyNumberFormat="1" applyFont="1"/>
    <xf numFmtId="43" fontId="0" fillId="0" borderId="0" xfId="0" applyNumberFormat="1"/>
    <xf numFmtId="0" fontId="1" fillId="2" borderId="0" xfId="0" applyFont="1" applyFill="1"/>
    <xf numFmtId="16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8" fontId="1" fillId="0" borderId="0" xfId="2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0" fillId="4" borderId="0" xfId="0" applyFill="1" applyAlignment="1">
      <alignment horizontal="left"/>
    </xf>
    <xf numFmtId="0" fontId="1" fillId="5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Loan Payment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A!$C$15</c:f>
              <c:strCache>
                <c:ptCount val="1"/>
                <c:pt idx="0">
                  <c:v>10/200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A!$C$16:$C$25</c:f>
              <c:numCache>
                <c:formatCode>0.00</c:formatCode>
                <c:ptCount val="10"/>
                <c:pt idx="0">
                  <c:v>25.900914993091334</c:v>
                </c:pt>
                <c:pt idx="1">
                  <c:v>27.173591644076769</c:v>
                </c:pt>
                <c:pt idx="2">
                  <c:v>28.475500545472947</c:v>
                </c:pt>
                <c:pt idx="3">
                  <c:v>29.805897739415084</c:v>
                </c:pt>
                <c:pt idx="4">
                  <c:v>31.164017981806754</c:v>
                </c:pt>
                <c:pt idx="5">
                  <c:v>32.549078976502322</c:v>
                </c:pt>
                <c:pt idx="6">
                  <c:v>33.960285419498064</c:v>
                </c:pt>
                <c:pt idx="7">
                  <c:v>35.396832831968815</c:v>
                </c:pt>
                <c:pt idx="8">
                  <c:v>36.857911165675937</c:v>
                </c:pt>
                <c:pt idx="9">
                  <c:v>38.342708168695253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7E-4F88-AFD1-E23FD6AA4546}"/>
            </c:ext>
          </c:extLst>
        </c:ser>
        <c:ser>
          <c:idx val="1"/>
          <c:order val="1"/>
          <c:tx>
            <c:strRef>
              <c:f>A!$D$15</c:f>
              <c:strCache>
                <c:ptCount val="1"/>
                <c:pt idx="0">
                  <c:v>10/300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A!$D$16:$D$25</c:f>
              <c:numCache>
                <c:formatCode>0.00</c:formatCode>
                <c:ptCount val="10"/>
                <c:pt idx="0">
                  <c:v>38.851372489637001</c:v>
                </c:pt>
                <c:pt idx="1">
                  <c:v>40.760387466115155</c:v>
                </c:pt>
                <c:pt idx="2">
                  <c:v>42.713250818209417</c:v>
                </c:pt>
                <c:pt idx="3">
                  <c:v>44.708846609122624</c:v>
                </c:pt>
                <c:pt idx="4">
                  <c:v>46.746026972710133</c:v>
                </c:pt>
                <c:pt idx="5">
                  <c:v>48.82361846475348</c:v>
                </c:pt>
                <c:pt idx="6">
                  <c:v>50.940428129247088</c:v>
                </c:pt>
                <c:pt idx="7">
                  <c:v>53.095249247953227</c:v>
                </c:pt>
                <c:pt idx="8">
                  <c:v>55.286866748513901</c:v>
                </c:pt>
                <c:pt idx="9">
                  <c:v>57.51406225304288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7E-4F88-AFD1-E23FD6AA4546}"/>
            </c:ext>
          </c:extLst>
        </c:ser>
        <c:ser>
          <c:idx val="2"/>
          <c:order val="2"/>
          <c:tx>
            <c:strRef>
              <c:f>A!$E$15</c:f>
              <c:strCache>
                <c:ptCount val="1"/>
                <c:pt idx="0">
                  <c:v>10/400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A!$E$16:$E$25</c:f>
              <c:numCache>
                <c:formatCode>0.00</c:formatCode>
                <c:ptCount val="10"/>
                <c:pt idx="0">
                  <c:v>51.801829986182668</c:v>
                </c:pt>
                <c:pt idx="1">
                  <c:v>54.347183288153538</c:v>
                </c:pt>
                <c:pt idx="2">
                  <c:v>56.951001090945894</c:v>
                </c:pt>
                <c:pt idx="3">
                  <c:v>59.611795478830167</c:v>
                </c:pt>
                <c:pt idx="4">
                  <c:v>62.328035963613509</c:v>
                </c:pt>
                <c:pt idx="5">
                  <c:v>65.098157953004645</c:v>
                </c:pt>
                <c:pt idx="6">
                  <c:v>67.920570838996127</c:v>
                </c:pt>
                <c:pt idx="7">
                  <c:v>70.793665663937631</c:v>
                </c:pt>
                <c:pt idx="8">
                  <c:v>73.715822331351873</c:v>
                </c:pt>
                <c:pt idx="9">
                  <c:v>76.685416337390507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7E-4F88-AFD1-E23FD6AA4546}"/>
            </c:ext>
          </c:extLst>
        </c:ser>
        <c:ser>
          <c:idx val="3"/>
          <c:order val="3"/>
          <c:tx>
            <c:strRef>
              <c:f>A!$F$15</c:f>
              <c:strCache>
                <c:ptCount val="1"/>
                <c:pt idx="0">
                  <c:v>20/300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A!$F$16:$F$25</c:f>
              <c:numCache>
                <c:formatCode>0.00</c:formatCode>
                <c:ptCount val="10"/>
                <c:pt idx="0">
                  <c:v>24.072776157207397</c:v>
                </c:pt>
                <c:pt idx="1">
                  <c:v>26.155367093055435</c:v>
                </c:pt>
                <c:pt idx="2">
                  <c:v>28.317877722976707</c:v>
                </c:pt>
                <c:pt idx="3">
                  <c:v>30.555662646945191</c:v>
                </c:pt>
                <c:pt idx="4">
                  <c:v>32.863942502468767</c:v>
                </c:pt>
                <c:pt idx="5">
                  <c:v>35.237887431763738</c:v>
                </c:pt>
                <c:pt idx="6">
                  <c:v>37.672691063142665</c:v>
                </c:pt>
                <c:pt idx="7">
                  <c:v>40.163634011898196</c:v>
                </c:pt>
                <c:pt idx="8">
                  <c:v>42.706136532543219</c:v>
                </c:pt>
                <c:pt idx="9">
                  <c:v>45.295800477133056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7E-4F88-AFD1-E23FD6AA4546}"/>
            </c:ext>
          </c:extLst>
        </c:ser>
        <c:ser>
          <c:idx val="4"/>
          <c:order val="4"/>
          <c:tx>
            <c:strRef>
              <c:f>A!$G$15</c:f>
              <c:strCache>
                <c:ptCount val="1"/>
                <c:pt idx="0">
                  <c:v>20/400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A!$G$16:$G$25</c:f>
              <c:numCache>
                <c:formatCode>0.00</c:formatCode>
                <c:ptCount val="10"/>
                <c:pt idx="0">
                  <c:v>32.097034876276524</c:v>
                </c:pt>
                <c:pt idx="1">
                  <c:v>34.873822790740583</c:v>
                </c:pt>
                <c:pt idx="2">
                  <c:v>37.757170297302281</c:v>
                </c:pt>
                <c:pt idx="3">
                  <c:v>40.740883529260252</c:v>
                </c:pt>
                <c:pt idx="4">
                  <c:v>43.818590003291689</c:v>
                </c:pt>
                <c:pt idx="5">
                  <c:v>46.983849909018311</c:v>
                </c:pt>
                <c:pt idx="6">
                  <c:v>50.230254750856894</c:v>
                </c:pt>
                <c:pt idx="7">
                  <c:v>53.551512015864262</c:v>
                </c:pt>
                <c:pt idx="8">
                  <c:v>56.941515376724297</c:v>
                </c:pt>
                <c:pt idx="9">
                  <c:v>60.394400636177409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17E-4F88-AFD1-E23FD6AA4546}"/>
            </c:ext>
          </c:extLst>
        </c:ser>
        <c:ser>
          <c:idx val="5"/>
          <c:order val="5"/>
          <c:tx>
            <c:strRef>
              <c:f>A!$H$15</c:f>
              <c:strCache>
                <c:ptCount val="1"/>
                <c:pt idx="0">
                  <c:v>20/500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A!$B$16:$B$25</c:f>
              <c:numCache>
                <c:formatCode>0.0%</c:formatCode>
                <c:ptCount val="10"/>
                <c:pt idx="0">
                  <c:v>0.05</c:v>
                </c:pt>
                <c:pt idx="1">
                  <c:v>6.0000000000000005E-2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9.9999999999999992E-2</c:v>
                </c:pt>
                <c:pt idx="6">
                  <c:v>0.10999999999999999</c:v>
                </c:pt>
                <c:pt idx="7">
                  <c:v>0.11999999999999998</c:v>
                </c:pt>
                <c:pt idx="8">
                  <c:v>0.12999999999999998</c:v>
                </c:pt>
                <c:pt idx="9">
                  <c:v>0.13999999999999999</c:v>
                </c:pt>
              </c:numCache>
            </c:numRef>
          </c:xVal>
          <c:yVal>
            <c:numRef>
              <c:f>A!$H$16:$H$25</c:f>
              <c:numCache>
                <c:formatCode>0.00</c:formatCode>
                <c:ptCount val="10"/>
                <c:pt idx="0">
                  <c:v>40.121293595345662</c:v>
                </c:pt>
                <c:pt idx="1">
                  <c:v>43.592278488425734</c:v>
                </c:pt>
                <c:pt idx="2">
                  <c:v>47.196462871627844</c:v>
                </c:pt>
                <c:pt idx="3">
                  <c:v>50.926104411575309</c:v>
                </c:pt>
                <c:pt idx="4">
                  <c:v>54.773237504114618</c:v>
                </c:pt>
                <c:pt idx="5">
                  <c:v>58.72981238627289</c:v>
                </c:pt>
                <c:pt idx="6">
                  <c:v>62.787818438571108</c:v>
                </c:pt>
                <c:pt idx="7">
                  <c:v>66.939390019830327</c:v>
                </c:pt>
                <c:pt idx="8">
                  <c:v>71.176894220905368</c:v>
                </c:pt>
                <c:pt idx="9">
                  <c:v>75.493000795221761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17E-4F88-AFD1-E23FD6AA45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4245480"/>
        <c:axId val="438279840"/>
      </c:scatterChart>
      <c:valAx>
        <c:axId val="504245480"/>
        <c:scaling>
          <c:orientation val="minMax"/>
          <c:max val="0.14000000000000001"/>
          <c:min val="5.000000000000001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279840"/>
        <c:crosses val="autoZero"/>
        <c:crossBetween val="midCat"/>
      </c:valAx>
      <c:valAx>
        <c:axId val="43827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4245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</xdr:colOff>
      <xdr:row>12</xdr:row>
      <xdr:rowOff>0</xdr:rowOff>
    </xdr:from>
    <xdr:to>
      <xdr:col>14</xdr:col>
      <xdr:colOff>676275</xdr:colOff>
      <xdr:row>25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809625</xdr:colOff>
      <xdr:row>3</xdr:row>
      <xdr:rowOff>180975</xdr:rowOff>
    </xdr:from>
    <xdr:to>
      <xdr:col>4</xdr:col>
      <xdr:colOff>38100</xdr:colOff>
      <xdr:row>5</xdr:row>
      <xdr:rowOff>66675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9ECF1FA-3B98-496E-AB4C-D210A797151A}"/>
            </a:ext>
          </a:extLst>
        </xdr:cNvPr>
        <xdr:cNvCxnSpPr/>
      </xdr:nvCxnSpPr>
      <xdr:spPr>
        <a:xfrm flipH="1">
          <a:off x="2038350" y="752475"/>
          <a:ext cx="15144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800100</xdr:colOff>
      <xdr:row>3</xdr:row>
      <xdr:rowOff>180975</xdr:rowOff>
    </xdr:from>
    <xdr:to>
      <xdr:col>4</xdr:col>
      <xdr:colOff>57150</xdr:colOff>
      <xdr:row>6</xdr:row>
      <xdr:rowOff>95250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9A011C3E-3149-4CD9-B00D-F9AB114863F5}"/>
            </a:ext>
          </a:extLst>
        </xdr:cNvPr>
        <xdr:cNvCxnSpPr/>
      </xdr:nvCxnSpPr>
      <xdr:spPr>
        <a:xfrm flipH="1">
          <a:off x="2028825" y="752475"/>
          <a:ext cx="1543050" cy="4667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733425</xdr:colOff>
      <xdr:row>2</xdr:row>
      <xdr:rowOff>123825</xdr:rowOff>
    </xdr:from>
    <xdr:to>
      <xdr:col>4</xdr:col>
      <xdr:colOff>57150</xdr:colOff>
      <xdr:row>2</xdr:row>
      <xdr:rowOff>180975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EDD8CF9B-A808-4058-93BF-C031AE66C98D}"/>
            </a:ext>
          </a:extLst>
        </xdr:cNvPr>
        <xdr:cNvCxnSpPr/>
      </xdr:nvCxnSpPr>
      <xdr:spPr>
        <a:xfrm>
          <a:off x="1962150" y="504825"/>
          <a:ext cx="1609725" cy="57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733425</xdr:colOff>
      <xdr:row>1</xdr:row>
      <xdr:rowOff>95250</xdr:rowOff>
    </xdr:from>
    <xdr:to>
      <xdr:col>4</xdr:col>
      <xdr:colOff>76200</xdr:colOff>
      <xdr:row>2</xdr:row>
      <xdr:rowOff>180975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AB9E819C-0E02-4D21-A6BE-7526C7AAE1B6}"/>
            </a:ext>
          </a:extLst>
        </xdr:cNvPr>
        <xdr:cNvCxnSpPr/>
      </xdr:nvCxnSpPr>
      <xdr:spPr>
        <a:xfrm>
          <a:off x="1962150" y="285750"/>
          <a:ext cx="1628775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790575</xdr:colOff>
      <xdr:row>8</xdr:row>
      <xdr:rowOff>142875</xdr:rowOff>
    </xdr:from>
    <xdr:to>
      <xdr:col>2</xdr:col>
      <xdr:colOff>180976</xdr:colOff>
      <xdr:row>11</xdr:row>
      <xdr:rowOff>19050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E95C8F06-C91D-4B34-AA0D-62CC3DD2F641}"/>
            </a:ext>
          </a:extLst>
        </xdr:cNvPr>
        <xdr:cNvCxnSpPr/>
      </xdr:nvCxnSpPr>
      <xdr:spPr>
        <a:xfrm>
          <a:off x="2019300" y="1628775"/>
          <a:ext cx="304801" cy="4286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29"/>
  <sheetViews>
    <sheetView tabSelected="1" workbookViewId="0"/>
  </sheetViews>
  <sheetFormatPr defaultRowHeight="14.25" x14ac:dyDescent="0.2"/>
  <cols>
    <col min="1" max="1" width="17.25" customWidth="1"/>
    <col min="2" max="2" width="12.375" bestFit="1" customWidth="1"/>
    <col min="3" max="8" width="9.25" customWidth="1"/>
  </cols>
  <sheetData>
    <row r="1" spans="1:8" ht="32.25" customHeight="1" thickBot="1" x14ac:dyDescent="0.3">
      <c r="A1" s="12" t="s">
        <v>21</v>
      </c>
      <c r="B1" s="13"/>
      <c r="C1" s="13"/>
      <c r="D1" s="13"/>
    </row>
    <row r="2" spans="1:8" ht="18" customHeight="1" x14ac:dyDescent="0.2">
      <c r="A2" s="13"/>
      <c r="B2" s="15" t="s">
        <v>22</v>
      </c>
      <c r="C2" s="15" t="s">
        <v>23</v>
      </c>
      <c r="D2" s="15" t="s">
        <v>24</v>
      </c>
    </row>
    <row r="3" spans="1:8" x14ac:dyDescent="0.2">
      <c r="A3" s="14" t="s">
        <v>2</v>
      </c>
      <c r="B3" s="16" t="s">
        <v>25</v>
      </c>
      <c r="C3" s="16" t="s">
        <v>0</v>
      </c>
      <c r="D3" s="16" t="s">
        <v>1</v>
      </c>
    </row>
    <row r="4" spans="1:8" x14ac:dyDescent="0.2">
      <c r="A4" s="14" t="s">
        <v>3</v>
      </c>
      <c r="B4" s="17">
        <f>LEFT(B3,SEARCH("/",B3)-1)*1</f>
        <v>1000</v>
      </c>
      <c r="C4" s="17">
        <f t="shared" ref="C4:D4" si="0">LEFT(C3,SEARCH("/",C3)-1)*1</f>
        <v>10</v>
      </c>
      <c r="D4" s="17">
        <f t="shared" si="0"/>
        <v>124</v>
      </c>
      <c r="G4" s="32"/>
    </row>
    <row r="5" spans="1:8" ht="15" thickBot="1" x14ac:dyDescent="0.25">
      <c r="A5" s="14" t="s">
        <v>4</v>
      </c>
      <c r="B5" s="18">
        <f>RIGHT(B3,LEN(B3)-SEARCH("/",B3))*1</f>
        <v>600000</v>
      </c>
      <c r="C5" s="18">
        <f t="shared" ref="C5:D5" si="1">RIGHT(C3,LEN(C3)-SEARCH("/",C3))*1</f>
        <v>500</v>
      </c>
      <c r="D5" s="18">
        <f t="shared" si="1"/>
        <v>2</v>
      </c>
      <c r="H5" s="32"/>
    </row>
    <row r="6" spans="1:8" x14ac:dyDescent="0.2">
      <c r="A6" s="41" t="s">
        <v>49</v>
      </c>
      <c r="B6" s="14"/>
      <c r="C6" s="14"/>
      <c r="D6" s="14"/>
    </row>
    <row r="7" spans="1:8" ht="15" x14ac:dyDescent="0.25">
      <c r="A7" s="5" t="s">
        <v>20</v>
      </c>
      <c r="B7" s="6"/>
      <c r="C7" s="6"/>
      <c r="D7" s="6"/>
      <c r="E7" s="6"/>
      <c r="F7" s="6"/>
    </row>
    <row r="8" spans="1:8" ht="15" x14ac:dyDescent="0.25">
      <c r="A8" s="7" t="s">
        <v>5</v>
      </c>
      <c r="B8" s="8">
        <v>0.1</v>
      </c>
      <c r="C8" s="6"/>
      <c r="D8" s="6"/>
      <c r="E8" s="6"/>
      <c r="F8" s="6"/>
    </row>
    <row r="9" spans="1:8" ht="15" x14ac:dyDescent="0.25">
      <c r="A9" s="7" t="s">
        <v>6</v>
      </c>
      <c r="B9" s="9" t="s">
        <v>7</v>
      </c>
      <c r="C9" s="22" t="s">
        <v>17</v>
      </c>
      <c r="D9" s="6"/>
      <c r="E9" s="6"/>
      <c r="F9" s="6"/>
    </row>
    <row r="10" spans="1:8" ht="15" x14ac:dyDescent="0.25">
      <c r="A10" s="7" t="s">
        <v>8</v>
      </c>
      <c r="B10" s="11">
        <f>LEFT(B9,SEARCH("/",B9)-1)*1</f>
        <v>5</v>
      </c>
      <c r="C10" s="6"/>
      <c r="D10" s="6"/>
      <c r="E10" s="6"/>
      <c r="F10" s="6"/>
    </row>
    <row r="11" spans="1:8" ht="15" x14ac:dyDescent="0.25">
      <c r="A11" s="7" t="s">
        <v>9</v>
      </c>
      <c r="B11" s="11">
        <f>RIGHT(B9,LEN(B9)-SEARCH("/",B9))*1</f>
        <v>250</v>
      </c>
      <c r="C11" s="6"/>
      <c r="D11" s="6"/>
      <c r="E11" s="6"/>
      <c r="F11" s="6"/>
    </row>
    <row r="12" spans="1:8" x14ac:dyDescent="0.2">
      <c r="A12" s="7" t="s">
        <v>10</v>
      </c>
      <c r="B12" s="10">
        <f>-PMT(B8,B10,B11)</f>
        <v>65.949370198686353</v>
      </c>
      <c r="C12" s="6"/>
      <c r="D12" s="6"/>
      <c r="E12" s="6"/>
      <c r="F12" s="6"/>
    </row>
    <row r="13" spans="1:8" ht="15" x14ac:dyDescent="0.25">
      <c r="A13" s="1"/>
      <c r="B13" s="42" t="s">
        <v>19</v>
      </c>
      <c r="C13" s="42"/>
      <c r="D13" s="42"/>
      <c r="E13" s="42"/>
      <c r="F13" s="42"/>
      <c r="G13" s="42"/>
      <c r="H13" s="42"/>
    </row>
    <row r="14" spans="1:8" ht="15" x14ac:dyDescent="0.25">
      <c r="A14" s="1"/>
      <c r="B14" s="42" t="s">
        <v>18</v>
      </c>
      <c r="C14" s="42"/>
      <c r="D14" s="42"/>
      <c r="E14" s="42"/>
      <c r="F14" s="42"/>
      <c r="G14" s="42"/>
      <c r="H14" s="42"/>
    </row>
    <row r="15" spans="1:8" ht="15" x14ac:dyDescent="0.25">
      <c r="A15" s="1"/>
      <c r="B15" s="2">
        <f>B12</f>
        <v>65.949370198686353</v>
      </c>
      <c r="C15" s="20" t="s">
        <v>11</v>
      </c>
      <c r="D15" s="20" t="s">
        <v>12</v>
      </c>
      <c r="E15" s="20" t="s">
        <v>13</v>
      </c>
      <c r="F15" s="21" t="s">
        <v>14</v>
      </c>
      <c r="G15" s="21" t="s">
        <v>15</v>
      </c>
      <c r="H15" s="21" t="s">
        <v>16</v>
      </c>
    </row>
    <row r="16" spans="1:8" x14ac:dyDescent="0.2">
      <c r="A16" s="1"/>
      <c r="B16" s="3">
        <v>0.05</v>
      </c>
      <c r="C16" s="4">
        <f t="dataTable" ref="C16:H25" dt2D="1" dtr="1" r1="B9" r2="B8"/>
        <v>25.900914993091334</v>
      </c>
      <c r="D16" s="4">
        <v>38.851372489637001</v>
      </c>
      <c r="E16" s="4">
        <v>51.801829986182668</v>
      </c>
      <c r="F16" s="4">
        <v>24.072776157207397</v>
      </c>
      <c r="G16" s="4">
        <v>32.097034876276524</v>
      </c>
      <c r="H16" s="4">
        <v>40.121293595345662</v>
      </c>
    </row>
    <row r="17" spans="1:8" x14ac:dyDescent="0.2">
      <c r="A17" s="1"/>
      <c r="B17" s="3">
        <f>B16+0.01</f>
        <v>6.0000000000000005E-2</v>
      </c>
      <c r="C17" s="4">
        <v>27.173591644076769</v>
      </c>
      <c r="D17" s="4">
        <v>40.760387466115155</v>
      </c>
      <c r="E17" s="4">
        <v>54.347183288153538</v>
      </c>
      <c r="F17" s="4">
        <v>26.155367093055435</v>
      </c>
      <c r="G17" s="4">
        <v>34.873822790740583</v>
      </c>
      <c r="H17" s="4">
        <v>43.592278488425734</v>
      </c>
    </row>
    <row r="18" spans="1:8" x14ac:dyDescent="0.2">
      <c r="A18" s="1"/>
      <c r="B18" s="3">
        <f t="shared" ref="B18:B25" si="2">B17+0.01</f>
        <v>7.0000000000000007E-2</v>
      </c>
      <c r="C18" s="4">
        <v>28.475500545472947</v>
      </c>
      <c r="D18" s="4">
        <v>42.713250818209417</v>
      </c>
      <c r="E18" s="4">
        <v>56.951001090945894</v>
      </c>
      <c r="F18" s="4">
        <v>28.317877722976707</v>
      </c>
      <c r="G18" s="4">
        <v>37.757170297302281</v>
      </c>
      <c r="H18" s="4">
        <v>47.196462871627844</v>
      </c>
    </row>
    <row r="19" spans="1:8" x14ac:dyDescent="0.2">
      <c r="A19" s="1"/>
      <c r="B19" s="3">
        <f t="shared" si="2"/>
        <v>0.08</v>
      </c>
      <c r="C19" s="4">
        <v>29.805897739415084</v>
      </c>
      <c r="D19" s="4">
        <v>44.708846609122624</v>
      </c>
      <c r="E19" s="4">
        <v>59.611795478830167</v>
      </c>
      <c r="F19" s="4">
        <v>30.555662646945191</v>
      </c>
      <c r="G19" s="4">
        <v>40.740883529260252</v>
      </c>
      <c r="H19" s="4">
        <v>50.926104411575309</v>
      </c>
    </row>
    <row r="20" spans="1:8" x14ac:dyDescent="0.2">
      <c r="A20" s="1"/>
      <c r="B20" s="3">
        <f t="shared" si="2"/>
        <v>0.09</v>
      </c>
      <c r="C20" s="4">
        <v>31.164017981806754</v>
      </c>
      <c r="D20" s="4">
        <v>46.746026972710133</v>
      </c>
      <c r="E20" s="4">
        <v>62.328035963613509</v>
      </c>
      <c r="F20" s="4">
        <v>32.863942502468767</v>
      </c>
      <c r="G20" s="4">
        <v>43.818590003291689</v>
      </c>
      <c r="H20" s="4">
        <v>54.773237504114618</v>
      </c>
    </row>
    <row r="21" spans="1:8" x14ac:dyDescent="0.2">
      <c r="A21" s="1"/>
      <c r="B21" s="3">
        <f t="shared" si="2"/>
        <v>9.9999999999999992E-2</v>
      </c>
      <c r="C21" s="4">
        <v>32.549078976502322</v>
      </c>
      <c r="D21" s="4">
        <v>48.82361846475348</v>
      </c>
      <c r="E21" s="4">
        <v>65.098157953004645</v>
      </c>
      <c r="F21" s="4">
        <v>35.237887431763738</v>
      </c>
      <c r="G21" s="4">
        <v>46.983849909018311</v>
      </c>
      <c r="H21" s="4">
        <v>58.72981238627289</v>
      </c>
    </row>
    <row r="22" spans="1:8" x14ac:dyDescent="0.2">
      <c r="A22" s="1"/>
      <c r="B22" s="3">
        <f t="shared" si="2"/>
        <v>0.10999999999999999</v>
      </c>
      <c r="C22" s="4">
        <v>33.960285419498064</v>
      </c>
      <c r="D22" s="4">
        <v>50.940428129247088</v>
      </c>
      <c r="E22" s="4">
        <v>67.920570838996127</v>
      </c>
      <c r="F22" s="4">
        <v>37.672691063142665</v>
      </c>
      <c r="G22" s="4">
        <v>50.230254750856894</v>
      </c>
      <c r="H22" s="4">
        <v>62.787818438571108</v>
      </c>
    </row>
    <row r="23" spans="1:8" x14ac:dyDescent="0.2">
      <c r="A23" s="1"/>
      <c r="B23" s="3">
        <f t="shared" si="2"/>
        <v>0.11999999999999998</v>
      </c>
      <c r="C23" s="4">
        <v>35.396832831968815</v>
      </c>
      <c r="D23" s="4">
        <v>53.095249247953227</v>
      </c>
      <c r="E23" s="4">
        <v>70.793665663937631</v>
      </c>
      <c r="F23" s="4">
        <v>40.163634011898196</v>
      </c>
      <c r="G23" s="4">
        <v>53.551512015864262</v>
      </c>
      <c r="H23" s="4">
        <v>66.939390019830327</v>
      </c>
    </row>
    <row r="24" spans="1:8" x14ac:dyDescent="0.2">
      <c r="A24" s="1"/>
      <c r="B24" s="3">
        <f t="shared" si="2"/>
        <v>0.12999999999999998</v>
      </c>
      <c r="C24" s="4">
        <v>36.857911165675937</v>
      </c>
      <c r="D24" s="4">
        <v>55.286866748513901</v>
      </c>
      <c r="E24" s="4">
        <v>73.715822331351873</v>
      </c>
      <c r="F24" s="4">
        <v>42.706136532543219</v>
      </c>
      <c r="G24" s="4">
        <v>56.941515376724297</v>
      </c>
      <c r="H24" s="4">
        <v>71.176894220905368</v>
      </c>
    </row>
    <row r="25" spans="1:8" x14ac:dyDescent="0.2">
      <c r="A25" s="1"/>
      <c r="B25" s="3">
        <f t="shared" si="2"/>
        <v>0.13999999999999999</v>
      </c>
      <c r="C25" s="4">
        <v>38.342708168695253</v>
      </c>
      <c r="D25" s="4">
        <v>57.51406225304288</v>
      </c>
      <c r="E25" s="4">
        <v>76.685416337390507</v>
      </c>
      <c r="F25" s="4">
        <v>45.295800477133056</v>
      </c>
      <c r="G25" s="4">
        <v>60.394400636177409</v>
      </c>
      <c r="H25" s="4">
        <v>75.493000795221761</v>
      </c>
    </row>
    <row r="27" spans="1:8" ht="15" x14ac:dyDescent="0.25">
      <c r="A27" s="19" t="s">
        <v>26</v>
      </c>
    </row>
    <row r="28" spans="1:8" ht="15" x14ac:dyDescent="0.25">
      <c r="A28" s="19" t="s">
        <v>27</v>
      </c>
    </row>
    <row r="29" spans="1:8" ht="15" x14ac:dyDescent="0.25">
      <c r="A29" s="19" t="s">
        <v>28</v>
      </c>
    </row>
  </sheetData>
  <mergeCells count="2">
    <mergeCell ref="B14:H14"/>
    <mergeCell ref="B13:H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2"/>
  <sheetViews>
    <sheetView workbookViewId="0">
      <selection activeCell="E2" sqref="E2"/>
    </sheetView>
  </sheetViews>
  <sheetFormatPr defaultRowHeight="14.25" x14ac:dyDescent="0.2"/>
  <cols>
    <col min="1" max="1" width="16.125" customWidth="1"/>
    <col min="2" max="2" width="12" customWidth="1"/>
  </cols>
  <sheetData>
    <row r="1" spans="1:13" ht="15" x14ac:dyDescent="0.25">
      <c r="A1" s="1" t="s">
        <v>29</v>
      </c>
      <c r="B1" s="35">
        <v>0.1</v>
      </c>
      <c r="C1" s="24" t="s">
        <v>47</v>
      </c>
      <c r="D1" s="24"/>
      <c r="E1" s="24"/>
    </row>
    <row r="2" spans="1:13" ht="15" x14ac:dyDescent="0.25">
      <c r="A2" s="1" t="s">
        <v>30</v>
      </c>
      <c r="B2" s="36">
        <v>12</v>
      </c>
      <c r="D2" s="1"/>
    </row>
    <row r="3" spans="1:13" ht="15" x14ac:dyDescent="0.25">
      <c r="A3" s="1" t="s">
        <v>31</v>
      </c>
      <c r="B3" s="36">
        <v>150.5</v>
      </c>
      <c r="D3" s="1"/>
    </row>
    <row r="4" spans="1:13" ht="15" x14ac:dyDescent="0.25">
      <c r="B4" s="37"/>
      <c r="D4" s="26" t="s">
        <v>46</v>
      </c>
      <c r="E4" s="34" t="str">
        <f>B2&amp;"/"&amp;B3</f>
        <v>12/150.5</v>
      </c>
      <c r="F4" s="24" t="s">
        <v>32</v>
      </c>
      <c r="G4" s="23"/>
    </row>
    <row r="5" spans="1:13" x14ac:dyDescent="0.2">
      <c r="B5" s="37"/>
      <c r="E5" s="37">
        <f>FIND("/",E4)</f>
        <v>3</v>
      </c>
      <c r="F5" s="39" t="s">
        <v>44</v>
      </c>
    </row>
    <row r="6" spans="1:13" x14ac:dyDescent="0.2">
      <c r="A6" s="1" t="s">
        <v>33</v>
      </c>
      <c r="B6" s="37">
        <f>LEFT(E4,E5-1)*1</f>
        <v>12</v>
      </c>
      <c r="E6" s="37">
        <f>LEN(E4)</f>
        <v>8</v>
      </c>
      <c r="F6" s="40" t="s">
        <v>45</v>
      </c>
    </row>
    <row r="7" spans="1:13" x14ac:dyDescent="0.2">
      <c r="A7" s="1" t="s">
        <v>34</v>
      </c>
      <c r="B7" s="37">
        <f>RIGHT(E4,E6-E5)*1</f>
        <v>150.5</v>
      </c>
    </row>
    <row r="8" spans="1:13" x14ac:dyDescent="0.2">
      <c r="B8" s="37"/>
    </row>
    <row r="9" spans="1:13" ht="15" x14ac:dyDescent="0.25">
      <c r="A9" s="26" t="s">
        <v>10</v>
      </c>
      <c r="B9" s="38">
        <f>PMT(B1,B6,-B7)</f>
        <v>22.087878922593244</v>
      </c>
    </row>
    <row r="10" spans="1:13" x14ac:dyDescent="0.2">
      <c r="C10" s="6"/>
      <c r="D10" s="27" t="s">
        <v>35</v>
      </c>
      <c r="E10" s="6"/>
      <c r="F10" s="6"/>
      <c r="G10" s="6"/>
      <c r="H10" s="6"/>
      <c r="I10" s="6"/>
    </row>
    <row r="11" spans="1:13" x14ac:dyDescent="0.2">
      <c r="C11" s="6"/>
      <c r="D11" s="6" t="s">
        <v>36</v>
      </c>
      <c r="E11" s="6"/>
      <c r="F11" s="6"/>
      <c r="G11" s="6"/>
      <c r="H11" s="6"/>
      <c r="I11" s="6"/>
    </row>
    <row r="12" spans="1:13" x14ac:dyDescent="0.2">
      <c r="B12" s="25" t="s">
        <v>37</v>
      </c>
      <c r="C12" s="28">
        <f>B9</f>
        <v>22.087878922593244</v>
      </c>
      <c r="D12" s="29" t="s">
        <v>38</v>
      </c>
      <c r="E12" s="30" t="s">
        <v>39</v>
      </c>
      <c r="F12" s="30" t="s">
        <v>40</v>
      </c>
      <c r="G12" s="30" t="s">
        <v>41</v>
      </c>
      <c r="H12" s="30" t="s">
        <v>42</v>
      </c>
      <c r="I12" s="30" t="s">
        <v>48</v>
      </c>
      <c r="J12" t="s">
        <v>43</v>
      </c>
    </row>
    <row r="13" spans="1:13" x14ac:dyDescent="0.2">
      <c r="C13" s="31">
        <v>0.01</v>
      </c>
      <c r="D13" s="10">
        <f t="dataTable" ref="D13:I32" dt2D="1" dtr="1" r1="E4" r2="B1"/>
        <v>8.8848788678341695</v>
      </c>
      <c r="E13" s="10">
        <v>44.424394339170838</v>
      </c>
      <c r="F13" s="10">
        <v>66.636591508756268</v>
      </c>
      <c r="G13" s="10">
        <v>4.7073472223264705</v>
      </c>
      <c r="H13" s="10">
        <v>23.536736111632351</v>
      </c>
      <c r="I13" s="10">
        <v>94.146944446529403</v>
      </c>
    </row>
    <row r="14" spans="1:13" x14ac:dyDescent="0.2">
      <c r="C14" s="31">
        <v>0.02</v>
      </c>
      <c r="D14" s="10">
        <v>9.4559596622951467</v>
      </c>
      <c r="E14" s="10">
        <v>47.279798311475737</v>
      </c>
      <c r="F14" s="10">
        <v>70.919697467213595</v>
      </c>
      <c r="G14" s="10">
        <v>5.2871097253249886</v>
      </c>
      <c r="H14" s="10">
        <v>26.435548626624946</v>
      </c>
      <c r="I14" s="10">
        <v>105.74219450649979</v>
      </c>
      <c r="M14" s="33"/>
    </row>
    <row r="15" spans="1:13" x14ac:dyDescent="0.2">
      <c r="C15" s="31">
        <v>0.03</v>
      </c>
      <c r="D15" s="10">
        <v>10.046208547296301</v>
      </c>
      <c r="E15" s="10">
        <v>50.231042736481506</v>
      </c>
      <c r="F15" s="10">
        <v>75.346564104722262</v>
      </c>
      <c r="G15" s="10">
        <v>5.9047415948969881</v>
      </c>
      <c r="H15" s="10">
        <v>29.523707974484939</v>
      </c>
      <c r="I15" s="10">
        <v>118.09483189793976</v>
      </c>
    </row>
    <row r="16" spans="1:13" x14ac:dyDescent="0.2">
      <c r="C16" s="31">
        <v>0.04</v>
      </c>
      <c r="D16" s="10">
        <v>10.655217268605659</v>
      </c>
      <c r="E16" s="10">
        <v>53.27608634302829</v>
      </c>
      <c r="F16" s="10">
        <v>79.914129514542452</v>
      </c>
      <c r="G16" s="10">
        <v>6.5586831339869036</v>
      </c>
      <c r="H16" s="10">
        <v>32.793415669934518</v>
      </c>
      <c r="I16" s="10">
        <v>131.17366267973807</v>
      </c>
    </row>
    <row r="17" spans="3:9" x14ac:dyDescent="0.2">
      <c r="C17" s="31">
        <v>0.05</v>
      </c>
      <c r="D17" s="10">
        <v>11.282541002081542</v>
      </c>
      <c r="E17" s="10">
        <v>56.412705010407706</v>
      </c>
      <c r="F17" s="10">
        <v>84.619057515611559</v>
      </c>
      <c r="G17" s="10">
        <v>7.2470900752687006</v>
      </c>
      <c r="H17" s="10">
        <v>36.235450376343501</v>
      </c>
      <c r="I17" s="10">
        <v>144.941801505374</v>
      </c>
    </row>
    <row r="18" spans="3:9" x14ac:dyDescent="0.2">
      <c r="C18" s="31">
        <v>0.06</v>
      </c>
      <c r="D18" s="10">
        <v>11.927702938066366</v>
      </c>
      <c r="E18" s="10">
        <v>59.638514690331832</v>
      </c>
      <c r="F18" s="10">
        <v>89.45777203549774</v>
      </c>
      <c r="G18" s="10">
        <v>7.9679004983543411</v>
      </c>
      <c r="H18" s="10">
        <v>39.839502491771704</v>
      </c>
      <c r="I18" s="10">
        <v>159.35800996708682</v>
      </c>
    </row>
    <row r="19" spans="3:9" x14ac:dyDescent="0.2">
      <c r="C19" s="31">
        <v>7.0000000000000007E-2</v>
      </c>
      <c r="D19" s="10">
        <v>12.590198865502044</v>
      </c>
      <c r="E19" s="10">
        <v>62.95099432751023</v>
      </c>
      <c r="F19" s="10">
        <v>94.426491491265352</v>
      </c>
      <c r="G19" s="10">
        <v>8.7189020734440472</v>
      </c>
      <c r="H19" s="10">
        <v>43.594510367220231</v>
      </c>
      <c r="I19" s="10">
        <v>174.37804146888092</v>
      </c>
    </row>
    <row r="20" spans="3:9" x14ac:dyDescent="0.2">
      <c r="C20" s="31">
        <v>0.08</v>
      </c>
      <c r="D20" s="10">
        <v>13.269501692446955</v>
      </c>
      <c r="E20" s="10">
        <v>66.347508462234771</v>
      </c>
      <c r="F20" s="10">
        <v>99.52126269335217</v>
      </c>
      <c r="G20" s="10">
        <v>9.4977961603549392</v>
      </c>
      <c r="H20" s="10">
        <v>47.488980801774694</v>
      </c>
      <c r="I20" s="10">
        <v>189.95592320709878</v>
      </c>
    </row>
    <row r="21" spans="3:9" x14ac:dyDescent="0.2">
      <c r="C21" s="31">
        <v>0.09</v>
      </c>
      <c r="D21" s="10">
        <v>13.96506584695037</v>
      </c>
      <c r="E21" s="10">
        <v>69.825329234751848</v>
      </c>
      <c r="F21" s="10">
        <v>104.73799385212779</v>
      </c>
      <c r="G21" s="10">
        <v>10.302256067901302</v>
      </c>
      <c r="H21" s="10">
        <v>51.511280339506513</v>
      </c>
      <c r="I21" s="10">
        <v>206.04512135802605</v>
      </c>
    </row>
    <row r="22" spans="3:9" x14ac:dyDescent="0.2">
      <c r="C22" s="31">
        <v>0.1</v>
      </c>
      <c r="D22" s="10">
        <v>14.676331510028735</v>
      </c>
      <c r="E22" s="10">
        <v>73.381657550143672</v>
      </c>
      <c r="F22" s="10">
        <v>110.07248632521551</v>
      </c>
      <c r="G22" s="10">
        <v>11.129977635068784</v>
      </c>
      <c r="H22" s="10">
        <v>55.649888175343904</v>
      </c>
      <c r="I22" s="10">
        <v>222.59955270137561</v>
      </c>
    </row>
    <row r="23" spans="3:9" x14ac:dyDescent="0.2">
      <c r="C23" s="31">
        <v>0.11</v>
      </c>
      <c r="D23" s="10">
        <v>15.402728640498863</v>
      </c>
      <c r="E23" s="10">
        <v>77.013643202494322</v>
      </c>
      <c r="F23" s="10">
        <v>115.52046480374148</v>
      </c>
      <c r="G23" s="10">
        <v>11.978721127558458</v>
      </c>
      <c r="H23" s="10">
        <v>59.893605637792291</v>
      </c>
      <c r="I23" s="10">
        <v>239.57442255116916</v>
      </c>
    </row>
    <row r="24" spans="3:9" x14ac:dyDescent="0.2">
      <c r="C24" s="31">
        <v>0.12</v>
      </c>
      <c r="D24" s="10">
        <v>16.143680759399576</v>
      </c>
      <c r="E24" s="10">
        <v>80.71840379699789</v>
      </c>
      <c r="F24" s="10">
        <v>121.07760569549681</v>
      </c>
      <c r="G24" s="10">
        <v>12.846344174421484</v>
      </c>
      <c r="H24" s="10">
        <v>64.231720872107417</v>
      </c>
      <c r="I24" s="10">
        <v>256.92688348842967</v>
      </c>
    </row>
    <row r="25" spans="3:9" x14ac:dyDescent="0.2">
      <c r="C25" s="31">
        <v>0.13</v>
      </c>
      <c r="D25" s="10">
        <v>16.898608469454803</v>
      </c>
      <c r="E25" s="10">
        <v>84.493042347274027</v>
      </c>
      <c r="F25" s="10">
        <v>126.73956352091103</v>
      </c>
      <c r="G25" s="10">
        <v>13.73082605440676</v>
      </c>
      <c r="H25" s="10">
        <v>68.654130272033797</v>
      </c>
      <c r="I25" s="10">
        <v>274.61652108813519</v>
      </c>
    </row>
    <row r="26" spans="3:9" x14ac:dyDescent="0.2">
      <c r="C26" s="31">
        <v>0.14000000000000001</v>
      </c>
      <c r="D26" s="10">
        <v>17.666932692321261</v>
      </c>
      <c r="E26" s="10">
        <v>88.334663461606326</v>
      </c>
      <c r="F26" s="10">
        <v>132.50199519240948</v>
      </c>
      <c r="G26" s="10">
        <v>14.63028406374468</v>
      </c>
      <c r="H26" s="10">
        <v>73.15142031872341</v>
      </c>
      <c r="I26" s="10">
        <v>292.60568127489364</v>
      </c>
    </row>
    <row r="27" spans="3:9" x14ac:dyDescent="0.2">
      <c r="C27" s="31">
        <v>0.15</v>
      </c>
      <c r="D27" s="10">
        <v>18.448077613083949</v>
      </c>
      <c r="E27" s="10">
        <v>92.240388065419751</v>
      </c>
      <c r="F27" s="10">
        <v>138.36058209812964</v>
      </c>
      <c r="G27" s="10">
        <v>15.542982962216216</v>
      </c>
      <c r="H27" s="10">
        <v>77.714914811081087</v>
      </c>
      <c r="I27" s="10">
        <v>310.85965924432435</v>
      </c>
    </row>
    <row r="28" spans="3:9" x14ac:dyDescent="0.2">
      <c r="C28" s="31">
        <v>0.16</v>
      </c>
      <c r="D28" s="10">
        <v>19.241473327517227</v>
      </c>
      <c r="E28" s="10">
        <v>96.207366637586134</v>
      </c>
      <c r="F28" s="10">
        <v>144.31104995637921</v>
      </c>
      <c r="G28" s="10">
        <v>16.467338623100492</v>
      </c>
      <c r="H28" s="10">
        <v>82.336693115502456</v>
      </c>
      <c r="I28" s="10">
        <v>329.34677246200982</v>
      </c>
    </row>
    <row r="29" spans="3:9" x14ac:dyDescent="0.2">
      <c r="C29" s="31">
        <v>0.17</v>
      </c>
      <c r="D29" s="10">
        <v>20.046558192957445</v>
      </c>
      <c r="E29" s="10">
        <v>100.23279096478723</v>
      </c>
      <c r="F29" s="10">
        <v>150.34918644718084</v>
      </c>
      <c r="G29" s="10">
        <v>17.401917033109363</v>
      </c>
      <c r="H29" s="10">
        <v>87.009585165546824</v>
      </c>
      <c r="I29" s="10">
        <v>348.0383406621873</v>
      </c>
    </row>
    <row r="30" spans="3:9" x14ac:dyDescent="0.2">
      <c r="C30" s="31">
        <v>0.18</v>
      </c>
      <c r="D30" s="10">
        <v>20.862780888208004</v>
      </c>
      <c r="E30" s="10">
        <v>104.31390444104002</v>
      </c>
      <c r="F30" s="10">
        <v>156.47085666156002</v>
      </c>
      <c r="G30" s="10">
        <v>18.345429730647542</v>
      </c>
      <c r="H30" s="10">
        <v>91.727148653237705</v>
      </c>
      <c r="I30" s="10">
        <v>366.90859461295082</v>
      </c>
    </row>
    <row r="31" spans="3:9" x14ac:dyDescent="0.2">
      <c r="C31" s="31">
        <v>0.19</v>
      </c>
      <c r="D31" s="10">
        <v>21.68960219171931</v>
      </c>
      <c r="E31" s="10">
        <v>108.44801095859654</v>
      </c>
      <c r="F31" s="10">
        <v>162.67201643789483</v>
      </c>
      <c r="G31" s="10">
        <v>19.296726662442499</v>
      </c>
      <c r="H31" s="10">
        <v>96.483633312212504</v>
      </c>
      <c r="I31" s="10">
        <v>385.93453324885002</v>
      </c>
    </row>
    <row r="32" spans="3:9" x14ac:dyDescent="0.2">
      <c r="C32" s="31">
        <v>0.2</v>
      </c>
      <c r="D32" s="10">
        <v>22.526496490378193</v>
      </c>
      <c r="E32" s="10">
        <v>112.63248245189095</v>
      </c>
      <c r="F32" s="10">
        <v>168.94872367783645</v>
      </c>
      <c r="G32" s="10">
        <v>20.254787303089749</v>
      </c>
      <c r="H32" s="10">
        <v>101.27393651544875</v>
      </c>
      <c r="I32" s="10">
        <v>405.09574606179501</v>
      </c>
    </row>
  </sheetData>
  <pageMargins left="0.7" right="0.7" top="0.75" bottom="0.75" header="0.3" footer="0.3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B</vt:lpstr>
      <vt:lpstr>B!Print_Area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BACS</dc:creator>
  <cp:lastModifiedBy>Ritchey, R</cp:lastModifiedBy>
  <dcterms:created xsi:type="dcterms:W3CDTF">2016-03-26T19:09:07Z</dcterms:created>
  <dcterms:modified xsi:type="dcterms:W3CDTF">2025-10-05T15:23:43Z</dcterms:modified>
</cp:coreProperties>
</file>